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Google Drive\CUHSD\TPC\TPC Unit 2\"/>
    </mc:Choice>
  </mc:AlternateContent>
  <bookViews>
    <workbookView xWindow="0" yWindow="0" windowWidth="19200" windowHeight="6450"/>
  </bookViews>
  <sheets>
    <sheet name="Key" sheetId="1" r:id="rId1"/>
    <sheet name="Period 1" sheetId="2" r:id="rId2"/>
    <sheet name="Period 2" sheetId="3" r:id="rId3"/>
    <sheet name="Period 3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32" i="4" l="1"/>
  <c r="D629" i="4"/>
  <c r="D628" i="4"/>
  <c r="D627" i="4"/>
  <c r="D626" i="4"/>
  <c r="D625" i="4"/>
  <c r="D624" i="4"/>
  <c r="C623" i="4"/>
  <c r="D623" i="4" s="1"/>
  <c r="C614" i="4"/>
  <c r="D614" i="4" s="1"/>
  <c r="C610" i="4"/>
  <c r="C609" i="4"/>
  <c r="C611" i="4" s="1"/>
  <c r="C605" i="4"/>
  <c r="D605" i="4" s="1"/>
  <c r="D604" i="4"/>
  <c r="C604" i="4"/>
  <c r="C601" i="4"/>
  <c r="C607" i="4" s="1"/>
  <c r="D607" i="4" s="1"/>
  <c r="C600" i="4"/>
  <c r="C606" i="4" s="1"/>
  <c r="D417" i="3"/>
  <c r="D416" i="3"/>
  <c r="D415" i="3"/>
  <c r="D414" i="3"/>
  <c r="D413" i="3"/>
  <c r="D412" i="3"/>
  <c r="C412" i="3"/>
  <c r="C403" i="3"/>
  <c r="D403" i="3" s="1"/>
  <c r="D400" i="3"/>
  <c r="C400" i="3"/>
  <c r="C404" i="3" s="1"/>
  <c r="D404" i="3" s="1"/>
  <c r="C399" i="3"/>
  <c r="C401" i="3" s="1"/>
  <c r="C398" i="3"/>
  <c r="C394" i="3"/>
  <c r="D394" i="3" s="1"/>
  <c r="D393" i="3"/>
  <c r="C393" i="3"/>
  <c r="C395" i="3" s="1"/>
  <c r="C391" i="3"/>
  <c r="D391" i="3" s="1"/>
  <c r="C390" i="3"/>
  <c r="C396" i="3" s="1"/>
  <c r="D396" i="3" s="1"/>
  <c r="C389" i="3"/>
  <c r="C392" i="3" s="1"/>
  <c r="D392" i="3" s="1"/>
  <c r="C608" i="4" l="1"/>
  <c r="D608" i="4" s="1"/>
  <c r="D606" i="4"/>
  <c r="C615" i="4"/>
  <c r="D615" i="4" s="1"/>
  <c r="D611" i="4"/>
  <c r="C603" i="4"/>
  <c r="D603" i="4" s="1"/>
  <c r="C612" i="4"/>
  <c r="C602" i="4"/>
  <c r="D602" i="4" s="1"/>
  <c r="C397" i="3"/>
  <c r="D397" i="3" s="1"/>
  <c r="D395" i="3"/>
  <c r="D401" i="3"/>
  <c r="C405" i="3"/>
  <c r="C402" i="3"/>
  <c r="D402" i="3" s="1"/>
  <c r="B301" i="3"/>
  <c r="C89" i="4"/>
  <c r="C85" i="4"/>
  <c r="C299" i="3"/>
  <c r="D312" i="3"/>
  <c r="D311" i="3"/>
  <c r="D310" i="3"/>
  <c r="D309" i="3"/>
  <c r="D308" i="3"/>
  <c r="D307" i="3"/>
  <c r="D297" i="3"/>
  <c r="D296" i="3"/>
  <c r="D295" i="3"/>
  <c r="D292" i="3"/>
  <c r="D291" i="3"/>
  <c r="D290" i="3"/>
  <c r="D289" i="3"/>
  <c r="D288" i="3"/>
  <c r="D287" i="3"/>
  <c r="D286" i="3"/>
  <c r="C295" i="3"/>
  <c r="D312" i="2"/>
  <c r="D311" i="2"/>
  <c r="D310" i="2"/>
  <c r="D309" i="2"/>
  <c r="D308" i="2"/>
  <c r="D307" i="2"/>
  <c r="D301" i="2"/>
  <c r="D300" i="2"/>
  <c r="D299" i="2"/>
  <c r="D298" i="2"/>
  <c r="D297" i="2"/>
  <c r="D296" i="2"/>
  <c r="D295" i="2"/>
  <c r="D292" i="2"/>
  <c r="D291" i="2"/>
  <c r="D290" i="2"/>
  <c r="D289" i="2"/>
  <c r="D288" i="2"/>
  <c r="D287" i="2"/>
  <c r="D286" i="2"/>
  <c r="D313" i="2" s="1"/>
  <c r="D314" i="2" s="1"/>
  <c r="D612" i="4" l="1"/>
  <c r="C616" i="4"/>
  <c r="C613" i="4"/>
  <c r="D613" i="4" s="1"/>
  <c r="C406" i="3"/>
  <c r="D405" i="3"/>
  <c r="D382" i="3"/>
  <c r="D381" i="3"/>
  <c r="D380" i="3"/>
  <c r="D379" i="3"/>
  <c r="D378" i="3"/>
  <c r="D371" i="3"/>
  <c r="D370" i="3"/>
  <c r="D369" i="3"/>
  <c r="D368" i="3"/>
  <c r="D367" i="3"/>
  <c r="D366" i="3"/>
  <c r="D365" i="3"/>
  <c r="D362" i="3"/>
  <c r="D361" i="3"/>
  <c r="D360" i="3"/>
  <c r="D359" i="3"/>
  <c r="D358" i="3"/>
  <c r="D357" i="3"/>
  <c r="D356" i="3"/>
  <c r="D616" i="4" l="1"/>
  <c r="C617" i="4"/>
  <c r="C407" i="3"/>
  <c r="D407" i="3" s="1"/>
  <c r="D418" i="3" s="1"/>
  <c r="D419" i="3" s="1"/>
  <c r="D406" i="3"/>
  <c r="D487" i="2"/>
  <c r="D486" i="2"/>
  <c r="D485" i="2"/>
  <c r="D484" i="2"/>
  <c r="D483" i="2"/>
  <c r="D482" i="2"/>
  <c r="C482" i="2"/>
  <c r="B476" i="2"/>
  <c r="D473" i="2"/>
  <c r="C473" i="2"/>
  <c r="C471" i="2"/>
  <c r="D471" i="2" s="1"/>
  <c r="C470" i="2"/>
  <c r="D470" i="2" s="1"/>
  <c r="C469" i="2"/>
  <c r="C468" i="2"/>
  <c r="C466" i="2"/>
  <c r="D466" i="2" s="1"/>
  <c r="C465" i="2"/>
  <c r="D465" i="2" s="1"/>
  <c r="D464" i="2"/>
  <c r="C464" i="2"/>
  <c r="D463" i="2"/>
  <c r="C463" i="2"/>
  <c r="C462" i="2"/>
  <c r="D462" i="2" s="1"/>
  <c r="C461" i="2"/>
  <c r="D461" i="2" s="1"/>
  <c r="C460" i="2"/>
  <c r="C459" i="2"/>
  <c r="D617" i="4" l="1"/>
  <c r="C618" i="4"/>
  <c r="C475" i="2"/>
  <c r="C467" i="2"/>
  <c r="D467" i="2" s="1"/>
  <c r="C472" i="2"/>
  <c r="D472" i="2" s="1"/>
  <c r="C474" i="2"/>
  <c r="D474" i="2" s="1"/>
  <c r="I102" i="3"/>
  <c r="I101" i="3"/>
  <c r="I100" i="3"/>
  <c r="I99" i="3"/>
  <c r="I98" i="3"/>
  <c r="H97" i="3"/>
  <c r="H88" i="3"/>
  <c r="I88" i="3" s="1"/>
  <c r="H84" i="3"/>
  <c r="H83" i="3"/>
  <c r="H85" i="3" s="1"/>
  <c r="I79" i="3"/>
  <c r="H79" i="3"/>
  <c r="H78" i="3"/>
  <c r="I78" i="3" s="1"/>
  <c r="H75" i="3"/>
  <c r="H81" i="3" s="1"/>
  <c r="I81" i="3" s="1"/>
  <c r="H74" i="3"/>
  <c r="H77" i="3" s="1"/>
  <c r="I77" i="3" s="1"/>
  <c r="D592" i="4"/>
  <c r="D591" i="4"/>
  <c r="D590" i="4"/>
  <c r="D589" i="4"/>
  <c r="D588" i="4"/>
  <c r="D587" i="4"/>
  <c r="C587" i="4"/>
  <c r="B582" i="4"/>
  <c r="B581" i="4"/>
  <c r="C578" i="4"/>
  <c r="D578" i="4" s="1"/>
  <c r="C574" i="4"/>
  <c r="C576" i="4" s="1"/>
  <c r="C573" i="4"/>
  <c r="C575" i="4" s="1"/>
  <c r="C569" i="4"/>
  <c r="D569" i="4" s="1"/>
  <c r="C568" i="4"/>
  <c r="D568" i="4" s="1"/>
  <c r="C565" i="4"/>
  <c r="C571" i="4" s="1"/>
  <c r="D571" i="4" s="1"/>
  <c r="C564" i="4"/>
  <c r="C567" i="4" s="1"/>
  <c r="D567" i="4" s="1"/>
  <c r="I382" i="2"/>
  <c r="I381" i="2"/>
  <c r="I380" i="2"/>
  <c r="I379" i="2"/>
  <c r="I378" i="2"/>
  <c r="I377" i="2"/>
  <c r="H377" i="2"/>
  <c r="G371" i="2"/>
  <c r="H368" i="2"/>
  <c r="I368" i="2" s="1"/>
  <c r="H366" i="2"/>
  <c r="I366" i="2" s="1"/>
  <c r="H364" i="2"/>
  <c r="H363" i="2"/>
  <c r="H365" i="2" s="1"/>
  <c r="H361" i="2"/>
  <c r="I361" i="2" s="1"/>
  <c r="H359" i="2"/>
  <c r="I359" i="2" s="1"/>
  <c r="H358" i="2"/>
  <c r="I358" i="2" s="1"/>
  <c r="H357" i="2"/>
  <c r="I357" i="2" s="1"/>
  <c r="H355" i="2"/>
  <c r="H354" i="2"/>
  <c r="H360" i="2" s="1"/>
  <c r="I452" i="2"/>
  <c r="I451" i="2"/>
  <c r="I450" i="2"/>
  <c r="I449" i="2"/>
  <c r="I448" i="2"/>
  <c r="H447" i="2"/>
  <c r="I447" i="2" s="1"/>
  <c r="G442" i="2"/>
  <c r="G441" i="2"/>
  <c r="H438" i="2"/>
  <c r="I438" i="2" s="1"/>
  <c r="H434" i="2"/>
  <c r="H436" i="2" s="1"/>
  <c r="H433" i="2"/>
  <c r="H435" i="2" s="1"/>
  <c r="H429" i="2"/>
  <c r="I429" i="2" s="1"/>
  <c r="H428" i="2"/>
  <c r="I428" i="2" s="1"/>
  <c r="H425" i="2"/>
  <c r="H431" i="2" s="1"/>
  <c r="I431" i="2" s="1"/>
  <c r="H424" i="2"/>
  <c r="H427" i="2" s="1"/>
  <c r="I427" i="2" s="1"/>
  <c r="D452" i="2"/>
  <c r="D451" i="2"/>
  <c r="D450" i="2"/>
  <c r="D449" i="2"/>
  <c r="D448" i="2"/>
  <c r="C447" i="2"/>
  <c r="B442" i="2"/>
  <c r="B441" i="2"/>
  <c r="C438" i="2"/>
  <c r="D438" i="2" s="1"/>
  <c r="C434" i="2"/>
  <c r="C436" i="2" s="1"/>
  <c r="C433" i="2"/>
  <c r="C435" i="2" s="1"/>
  <c r="C429" i="2"/>
  <c r="D429" i="2" s="1"/>
  <c r="C428" i="2"/>
  <c r="D428" i="2" s="1"/>
  <c r="C425" i="2"/>
  <c r="C431" i="2" s="1"/>
  <c r="D431" i="2" s="1"/>
  <c r="C424" i="2"/>
  <c r="C427" i="2" s="1"/>
  <c r="D427" i="2" s="1"/>
  <c r="I417" i="2"/>
  <c r="I416" i="2"/>
  <c r="I415" i="2"/>
  <c r="I414" i="2"/>
  <c r="I413" i="2"/>
  <c r="H412" i="2"/>
  <c r="G407" i="2"/>
  <c r="H403" i="2"/>
  <c r="I403" i="2" s="1"/>
  <c r="H401" i="2"/>
  <c r="I401" i="2" s="1"/>
  <c r="H399" i="2"/>
  <c r="H398" i="2"/>
  <c r="H400" i="2" s="1"/>
  <c r="H396" i="2"/>
  <c r="I396" i="2" s="1"/>
  <c r="H394" i="2"/>
  <c r="I394" i="2" s="1"/>
  <c r="H393" i="2"/>
  <c r="I393" i="2" s="1"/>
  <c r="H392" i="2"/>
  <c r="I392" i="2" s="1"/>
  <c r="H390" i="2"/>
  <c r="H389" i="2"/>
  <c r="H395" i="2" s="1"/>
  <c r="D417" i="2"/>
  <c r="D416" i="2"/>
  <c r="D415" i="2"/>
  <c r="D414" i="2"/>
  <c r="D413" i="2"/>
  <c r="C412" i="2"/>
  <c r="B407" i="2"/>
  <c r="B406" i="2"/>
  <c r="D403" i="2"/>
  <c r="C403" i="2"/>
  <c r="C399" i="2"/>
  <c r="C401" i="2" s="1"/>
  <c r="C398" i="2"/>
  <c r="D394" i="2"/>
  <c r="C394" i="2"/>
  <c r="C393" i="2"/>
  <c r="C395" i="2" s="1"/>
  <c r="C390" i="2"/>
  <c r="C396" i="2" s="1"/>
  <c r="D396" i="2" s="1"/>
  <c r="C389" i="2"/>
  <c r="C392" i="2" s="1"/>
  <c r="D392" i="2" s="1"/>
  <c r="N347" i="2"/>
  <c r="N346" i="2"/>
  <c r="N345" i="2"/>
  <c r="N344" i="2"/>
  <c r="N343" i="2"/>
  <c r="N342" i="2"/>
  <c r="M342" i="2"/>
  <c r="L337" i="2"/>
  <c r="L336" i="2"/>
  <c r="M333" i="2"/>
  <c r="N333" i="2" s="1"/>
  <c r="M329" i="2"/>
  <c r="M331" i="2" s="1"/>
  <c r="M328" i="2"/>
  <c r="M330" i="2" s="1"/>
  <c r="M324" i="2"/>
  <c r="N324" i="2" s="1"/>
  <c r="M323" i="2"/>
  <c r="N323" i="2" s="1"/>
  <c r="M320" i="2"/>
  <c r="M326" i="2" s="1"/>
  <c r="N326" i="2" s="1"/>
  <c r="M319" i="2"/>
  <c r="M322" i="2" s="1"/>
  <c r="N322" i="2" s="1"/>
  <c r="I347" i="2"/>
  <c r="I346" i="2"/>
  <c r="I345" i="2"/>
  <c r="I344" i="2"/>
  <c r="I343" i="2"/>
  <c r="I342" i="2"/>
  <c r="H342" i="2"/>
  <c r="G337" i="2"/>
  <c r="H333" i="2"/>
  <c r="I333" i="2" s="1"/>
  <c r="H331" i="2"/>
  <c r="H335" i="2" s="1"/>
  <c r="H329" i="2"/>
  <c r="H328" i="2"/>
  <c r="H330" i="2" s="1"/>
  <c r="H326" i="2"/>
  <c r="I326" i="2" s="1"/>
  <c r="H324" i="2"/>
  <c r="I324" i="2" s="1"/>
  <c r="H323" i="2"/>
  <c r="I323" i="2" s="1"/>
  <c r="H322" i="2"/>
  <c r="I322" i="2" s="1"/>
  <c r="H320" i="2"/>
  <c r="H319" i="2"/>
  <c r="H325" i="2" s="1"/>
  <c r="D382" i="2"/>
  <c r="D381" i="2"/>
  <c r="D380" i="2"/>
  <c r="D379" i="2"/>
  <c r="D378" i="2"/>
  <c r="D377" i="2"/>
  <c r="C377" i="2"/>
  <c r="C368" i="2"/>
  <c r="D368" i="2" s="1"/>
  <c r="C366" i="2"/>
  <c r="C370" i="2" s="1"/>
  <c r="C364" i="2"/>
  <c r="C363" i="2"/>
  <c r="C365" i="2" s="1"/>
  <c r="C361" i="2"/>
  <c r="D361" i="2" s="1"/>
  <c r="C359" i="2"/>
  <c r="D359" i="2" s="1"/>
  <c r="C358" i="2"/>
  <c r="D358" i="2" s="1"/>
  <c r="C357" i="2"/>
  <c r="D357" i="2" s="1"/>
  <c r="C355" i="2"/>
  <c r="C354" i="2"/>
  <c r="C360" i="2" s="1"/>
  <c r="D347" i="2"/>
  <c r="D346" i="2"/>
  <c r="D345" i="2"/>
  <c r="D344" i="2"/>
  <c r="D343" i="2"/>
  <c r="D342" i="2"/>
  <c r="C342" i="2"/>
  <c r="B337" i="2"/>
  <c r="C333" i="2"/>
  <c r="D333" i="2" s="1"/>
  <c r="C331" i="2"/>
  <c r="D331" i="2" s="1"/>
  <c r="C329" i="2"/>
  <c r="C328" i="2"/>
  <c r="C330" i="2" s="1"/>
  <c r="C326" i="2"/>
  <c r="D326" i="2" s="1"/>
  <c r="C324" i="2"/>
  <c r="D324" i="2" s="1"/>
  <c r="C323" i="2"/>
  <c r="D323" i="2" s="1"/>
  <c r="C322" i="2"/>
  <c r="D322" i="2" s="1"/>
  <c r="C320" i="2"/>
  <c r="C319" i="2"/>
  <c r="C325" i="2" s="1"/>
  <c r="C307" i="2"/>
  <c r="C298" i="2"/>
  <c r="C296" i="2"/>
  <c r="C294" i="2"/>
  <c r="C293" i="2"/>
  <c r="C295" i="2" s="1"/>
  <c r="C289" i="2"/>
  <c r="C288" i="2"/>
  <c r="C285" i="2"/>
  <c r="C287" i="2" s="1"/>
  <c r="C284" i="2"/>
  <c r="C290" i="2" s="1"/>
  <c r="D277" i="2"/>
  <c r="D276" i="2"/>
  <c r="D275" i="2"/>
  <c r="D274" i="2"/>
  <c r="D273" i="2"/>
  <c r="C272" i="2"/>
  <c r="C263" i="2"/>
  <c r="D263" i="2" s="1"/>
  <c r="C261" i="2"/>
  <c r="D261" i="2" s="1"/>
  <c r="C259" i="2"/>
  <c r="C258" i="2"/>
  <c r="C260" i="2" s="1"/>
  <c r="C256" i="2"/>
  <c r="D256" i="2" s="1"/>
  <c r="C254" i="2"/>
  <c r="D254" i="2" s="1"/>
  <c r="C253" i="2"/>
  <c r="D253" i="2" s="1"/>
  <c r="C252" i="2"/>
  <c r="D252" i="2" s="1"/>
  <c r="C250" i="2"/>
  <c r="C249" i="2"/>
  <c r="C255" i="2" s="1"/>
  <c r="D242" i="2"/>
  <c r="D241" i="2"/>
  <c r="D240" i="2"/>
  <c r="D239" i="2"/>
  <c r="D238" i="2"/>
  <c r="D237" i="2"/>
  <c r="C237" i="2"/>
  <c r="C228" i="2"/>
  <c r="C226" i="2"/>
  <c r="C224" i="2"/>
  <c r="C223" i="2"/>
  <c r="C225" i="2" s="1"/>
  <c r="C221" i="2"/>
  <c r="D221" i="2" s="1"/>
  <c r="C219" i="2"/>
  <c r="D219" i="2" s="1"/>
  <c r="C218" i="2"/>
  <c r="D218" i="2" s="1"/>
  <c r="C217" i="2"/>
  <c r="D217" i="2" s="1"/>
  <c r="C215" i="2"/>
  <c r="C214" i="2"/>
  <c r="C220" i="2" s="1"/>
  <c r="D207" i="2"/>
  <c r="D206" i="2"/>
  <c r="D205" i="2"/>
  <c r="D204" i="2"/>
  <c r="D203" i="2"/>
  <c r="C202" i="2"/>
  <c r="B196" i="2"/>
  <c r="D193" i="2"/>
  <c r="C193" i="2"/>
  <c r="C191" i="2"/>
  <c r="C195" i="2" s="1"/>
  <c r="D195" i="2" s="1"/>
  <c r="C189" i="2"/>
  <c r="C188" i="2"/>
  <c r="C190" i="2" s="1"/>
  <c r="C186" i="2"/>
  <c r="D186" i="2" s="1"/>
  <c r="C184" i="2"/>
  <c r="D184" i="2" s="1"/>
  <c r="C183" i="2"/>
  <c r="D183" i="2" s="1"/>
  <c r="C182" i="2"/>
  <c r="D182" i="2" s="1"/>
  <c r="C180" i="2"/>
  <c r="C179" i="2"/>
  <c r="C185" i="2" s="1"/>
  <c r="D172" i="2"/>
  <c r="D171" i="2"/>
  <c r="D170" i="2"/>
  <c r="D169" i="2"/>
  <c r="D168" i="2"/>
  <c r="C167" i="2"/>
  <c r="C158" i="2"/>
  <c r="C154" i="2"/>
  <c r="C156" i="2" s="1"/>
  <c r="C153" i="2"/>
  <c r="C155" i="2" s="1"/>
  <c r="C149" i="2"/>
  <c r="C148" i="2"/>
  <c r="C147" i="2"/>
  <c r="C145" i="2"/>
  <c r="C151" i="2" s="1"/>
  <c r="C144" i="2"/>
  <c r="C150" i="2" s="1"/>
  <c r="D137" i="2"/>
  <c r="D136" i="2"/>
  <c r="D135" i="2"/>
  <c r="D134" i="2"/>
  <c r="D133" i="2"/>
  <c r="C132" i="2"/>
  <c r="B127" i="2"/>
  <c r="C123" i="2"/>
  <c r="D123" i="2" s="1"/>
  <c r="C121" i="2"/>
  <c r="D121" i="2" s="1"/>
  <c r="C119" i="2"/>
  <c r="C118" i="2"/>
  <c r="C120" i="2" s="1"/>
  <c r="C116" i="2"/>
  <c r="D116" i="2" s="1"/>
  <c r="C114" i="2"/>
  <c r="D114" i="2" s="1"/>
  <c r="C113" i="2"/>
  <c r="D113" i="2" s="1"/>
  <c r="C112" i="2"/>
  <c r="D112" i="2" s="1"/>
  <c r="C110" i="2"/>
  <c r="C109" i="2"/>
  <c r="C115" i="2" s="1"/>
  <c r="D102" i="2"/>
  <c r="D101" i="2"/>
  <c r="D100" i="2"/>
  <c r="D99" i="2"/>
  <c r="D98" i="2"/>
  <c r="C97" i="2"/>
  <c r="C88" i="2"/>
  <c r="D88" i="2" s="1"/>
  <c r="C86" i="2"/>
  <c r="D86" i="2" s="1"/>
  <c r="C84" i="2"/>
  <c r="C83" i="2"/>
  <c r="C85" i="2" s="1"/>
  <c r="C81" i="2"/>
  <c r="D81" i="2" s="1"/>
  <c r="C79" i="2"/>
  <c r="D79" i="2" s="1"/>
  <c r="C78" i="2"/>
  <c r="D78" i="2" s="1"/>
  <c r="C77" i="2"/>
  <c r="D77" i="2" s="1"/>
  <c r="C75" i="2"/>
  <c r="C74" i="2"/>
  <c r="C80" i="2" s="1"/>
  <c r="D67" i="2"/>
  <c r="D66" i="2"/>
  <c r="D65" i="2"/>
  <c r="D64" i="2"/>
  <c r="D63" i="2"/>
  <c r="C62" i="2"/>
  <c r="B56" i="2"/>
  <c r="C53" i="2"/>
  <c r="D53" i="2" s="1"/>
  <c r="C51" i="2"/>
  <c r="C49" i="2"/>
  <c r="C48" i="2"/>
  <c r="C50" i="2" s="1"/>
  <c r="C46" i="2"/>
  <c r="D46" i="2" s="1"/>
  <c r="C44" i="2"/>
  <c r="D44" i="2" s="1"/>
  <c r="C43" i="2"/>
  <c r="D43" i="2" s="1"/>
  <c r="C42" i="2"/>
  <c r="D42" i="2" s="1"/>
  <c r="C40" i="2"/>
  <c r="C39" i="2"/>
  <c r="C45" i="2" s="1"/>
  <c r="D32" i="2"/>
  <c r="D31" i="2"/>
  <c r="D30" i="2"/>
  <c r="D29" i="2"/>
  <c r="D28" i="2"/>
  <c r="C27" i="2"/>
  <c r="B22" i="2"/>
  <c r="B21" i="2"/>
  <c r="C18" i="2"/>
  <c r="D18" i="2" s="1"/>
  <c r="C14" i="2"/>
  <c r="C16" i="2" s="1"/>
  <c r="C13" i="2"/>
  <c r="C15" i="2" s="1"/>
  <c r="C9" i="2"/>
  <c r="D9" i="2" s="1"/>
  <c r="C8" i="2"/>
  <c r="D8" i="2" s="1"/>
  <c r="C5" i="2"/>
  <c r="C11" i="2" s="1"/>
  <c r="D11" i="2" s="1"/>
  <c r="C4" i="2"/>
  <c r="C7" i="2" s="1"/>
  <c r="D7" i="2" s="1"/>
  <c r="I382" i="3"/>
  <c r="I381" i="3"/>
  <c r="I380" i="3"/>
  <c r="I379" i="3"/>
  <c r="I378" i="3"/>
  <c r="H377" i="3"/>
  <c r="H368" i="3"/>
  <c r="I368" i="3" s="1"/>
  <c r="H366" i="3"/>
  <c r="H370" i="3" s="1"/>
  <c r="H364" i="3"/>
  <c r="H363" i="3"/>
  <c r="H365" i="3" s="1"/>
  <c r="H361" i="3"/>
  <c r="I361" i="3" s="1"/>
  <c r="H359" i="3"/>
  <c r="I359" i="3" s="1"/>
  <c r="H358" i="3"/>
  <c r="I358" i="3" s="1"/>
  <c r="H357" i="3"/>
  <c r="I357" i="3" s="1"/>
  <c r="H355" i="3"/>
  <c r="H354" i="3"/>
  <c r="H360" i="3" s="1"/>
  <c r="C377" i="3"/>
  <c r="D383" i="3" s="1"/>
  <c r="D384" i="3" s="1"/>
  <c r="C368" i="3"/>
  <c r="C364" i="3"/>
  <c r="C363" i="3"/>
  <c r="C361" i="3"/>
  <c r="C359" i="3"/>
  <c r="C358" i="3"/>
  <c r="C357" i="3"/>
  <c r="C355" i="3"/>
  <c r="C354" i="3"/>
  <c r="C360" i="3" s="1"/>
  <c r="I137" i="3"/>
  <c r="I136" i="3"/>
  <c r="I135" i="3"/>
  <c r="I134" i="3"/>
  <c r="I133" i="3"/>
  <c r="H132" i="3"/>
  <c r="G126" i="3"/>
  <c r="H123" i="3"/>
  <c r="I123" i="3" s="1"/>
  <c r="H121" i="3"/>
  <c r="H125" i="3" s="1"/>
  <c r="H119" i="3"/>
  <c r="H118" i="3"/>
  <c r="H120" i="3" s="1"/>
  <c r="H116" i="3"/>
  <c r="I116" i="3" s="1"/>
  <c r="H114" i="3"/>
  <c r="I114" i="3" s="1"/>
  <c r="H113" i="3"/>
  <c r="I113" i="3" s="1"/>
  <c r="H112" i="3"/>
  <c r="I112" i="3" s="1"/>
  <c r="H110" i="3"/>
  <c r="H109" i="3"/>
  <c r="H115" i="3" s="1"/>
  <c r="I347" i="3"/>
  <c r="I346" i="3"/>
  <c r="I345" i="3"/>
  <c r="I344" i="3"/>
  <c r="I343" i="3"/>
  <c r="I342" i="3"/>
  <c r="H342" i="3"/>
  <c r="H333" i="3"/>
  <c r="I333" i="3" s="1"/>
  <c r="H331" i="3"/>
  <c r="I331" i="3" s="1"/>
  <c r="H329" i="3"/>
  <c r="H328" i="3"/>
  <c r="H330" i="3" s="1"/>
  <c r="H326" i="3"/>
  <c r="I326" i="3" s="1"/>
  <c r="H324" i="3"/>
  <c r="I324" i="3" s="1"/>
  <c r="H323" i="3"/>
  <c r="I323" i="3" s="1"/>
  <c r="H322" i="3"/>
  <c r="I322" i="3" s="1"/>
  <c r="H320" i="3"/>
  <c r="H319" i="3"/>
  <c r="H325" i="3" s="1"/>
  <c r="D347" i="3"/>
  <c r="D346" i="3"/>
  <c r="D345" i="3"/>
  <c r="D344" i="3"/>
  <c r="D343" i="3"/>
  <c r="D342" i="3"/>
  <c r="C342" i="3"/>
  <c r="B337" i="3"/>
  <c r="C333" i="3"/>
  <c r="D333" i="3" s="1"/>
  <c r="C331" i="3"/>
  <c r="D331" i="3" s="1"/>
  <c r="C329" i="3"/>
  <c r="C328" i="3"/>
  <c r="C330" i="3" s="1"/>
  <c r="C326" i="3"/>
  <c r="D326" i="3" s="1"/>
  <c r="C324" i="3"/>
  <c r="D324" i="3" s="1"/>
  <c r="C323" i="3"/>
  <c r="D323" i="3" s="1"/>
  <c r="C322" i="3"/>
  <c r="D322" i="3" s="1"/>
  <c r="C320" i="3"/>
  <c r="C319" i="3"/>
  <c r="C325" i="3" s="1"/>
  <c r="C307" i="3"/>
  <c r="C298" i="3"/>
  <c r="D298" i="3" s="1"/>
  <c r="C294" i="3"/>
  <c r="C293" i="3"/>
  <c r="C289" i="3"/>
  <c r="C288" i="3"/>
  <c r="C285" i="3"/>
  <c r="C284" i="3"/>
  <c r="I277" i="3"/>
  <c r="I276" i="3"/>
  <c r="I275" i="3"/>
  <c r="I274" i="3"/>
  <c r="I273" i="3"/>
  <c r="H272" i="3"/>
  <c r="G266" i="3"/>
  <c r="H263" i="3"/>
  <c r="I263" i="3" s="1"/>
  <c r="H261" i="3"/>
  <c r="H259" i="3"/>
  <c r="H258" i="3"/>
  <c r="H260" i="3" s="1"/>
  <c r="H256" i="3"/>
  <c r="I256" i="3" s="1"/>
  <c r="H254" i="3"/>
  <c r="I254" i="3" s="1"/>
  <c r="H253" i="3"/>
  <c r="I253" i="3" s="1"/>
  <c r="H252" i="3"/>
  <c r="I252" i="3" s="1"/>
  <c r="H250" i="3"/>
  <c r="H249" i="3"/>
  <c r="H255" i="3" s="1"/>
  <c r="D277" i="3"/>
  <c r="D276" i="3"/>
  <c r="D275" i="3"/>
  <c r="D274" i="3"/>
  <c r="D273" i="3"/>
  <c r="C272" i="3"/>
  <c r="B266" i="3"/>
  <c r="C263" i="3"/>
  <c r="D263" i="3" s="1"/>
  <c r="C259" i="3"/>
  <c r="C258" i="3"/>
  <c r="C260" i="3" s="1"/>
  <c r="C256" i="3"/>
  <c r="D256" i="3" s="1"/>
  <c r="C254" i="3"/>
  <c r="D254" i="3" s="1"/>
  <c r="C253" i="3"/>
  <c r="D253" i="3" s="1"/>
  <c r="C252" i="3"/>
  <c r="D252" i="3" s="1"/>
  <c r="C250" i="3"/>
  <c r="C249" i="3"/>
  <c r="C255" i="3" s="1"/>
  <c r="D242" i="3"/>
  <c r="D241" i="3"/>
  <c r="D240" i="3"/>
  <c r="D239" i="3"/>
  <c r="D238" i="3"/>
  <c r="D237" i="3"/>
  <c r="C237" i="3"/>
  <c r="B232" i="3"/>
  <c r="C228" i="3"/>
  <c r="D228" i="3" s="1"/>
  <c r="C226" i="3"/>
  <c r="C224" i="3"/>
  <c r="C223" i="3"/>
  <c r="C225" i="3" s="1"/>
  <c r="C221" i="3"/>
  <c r="D221" i="3" s="1"/>
  <c r="C219" i="3"/>
  <c r="D219" i="3" s="1"/>
  <c r="C218" i="3"/>
  <c r="D218" i="3" s="1"/>
  <c r="C217" i="3"/>
  <c r="D217" i="3" s="1"/>
  <c r="C215" i="3"/>
  <c r="C214" i="3"/>
  <c r="C220" i="3" s="1"/>
  <c r="I207" i="3"/>
  <c r="I206" i="3"/>
  <c r="I205" i="3"/>
  <c r="I204" i="3"/>
  <c r="I203" i="3"/>
  <c r="I202" i="3"/>
  <c r="H202" i="3"/>
  <c r="G197" i="3"/>
  <c r="G196" i="3"/>
  <c r="H193" i="3"/>
  <c r="I193" i="3" s="1"/>
  <c r="H189" i="3"/>
  <c r="H191" i="3" s="1"/>
  <c r="H188" i="3"/>
  <c r="H190" i="3" s="1"/>
  <c r="H184" i="3"/>
  <c r="I184" i="3" s="1"/>
  <c r="H183" i="3"/>
  <c r="I183" i="3" s="1"/>
  <c r="H180" i="3"/>
  <c r="H186" i="3" s="1"/>
  <c r="I186" i="3" s="1"/>
  <c r="H179" i="3"/>
  <c r="H182" i="3" s="1"/>
  <c r="I182" i="3" s="1"/>
  <c r="D207" i="3"/>
  <c r="D206" i="3"/>
  <c r="D205" i="3"/>
  <c r="D204" i="3"/>
  <c r="D203" i="3"/>
  <c r="D202" i="3"/>
  <c r="C202" i="3"/>
  <c r="B197" i="3"/>
  <c r="B196" i="3"/>
  <c r="C193" i="3"/>
  <c r="D193" i="3" s="1"/>
  <c r="C189" i="3"/>
  <c r="C191" i="3" s="1"/>
  <c r="C188" i="3"/>
  <c r="C190" i="3" s="1"/>
  <c r="C184" i="3"/>
  <c r="D184" i="3" s="1"/>
  <c r="C183" i="3"/>
  <c r="D183" i="3" s="1"/>
  <c r="C180" i="3"/>
  <c r="C186" i="3" s="1"/>
  <c r="D186" i="3" s="1"/>
  <c r="C179" i="3"/>
  <c r="C182" i="3" s="1"/>
  <c r="D182" i="3" s="1"/>
  <c r="B161" i="3"/>
  <c r="D172" i="3"/>
  <c r="D171" i="3"/>
  <c r="D170" i="3"/>
  <c r="D169" i="3"/>
  <c r="D168" i="3"/>
  <c r="C167" i="3"/>
  <c r="C158" i="3"/>
  <c r="D158" i="3" s="1"/>
  <c r="C154" i="3"/>
  <c r="C153" i="3"/>
  <c r="C149" i="3"/>
  <c r="D149" i="3" s="1"/>
  <c r="C148" i="3"/>
  <c r="D148" i="3" s="1"/>
  <c r="C145" i="3"/>
  <c r="C144" i="3"/>
  <c r="C150" i="3" s="1"/>
  <c r="D137" i="3"/>
  <c r="D136" i="3"/>
  <c r="D135" i="3"/>
  <c r="D134" i="3"/>
  <c r="D133" i="3"/>
  <c r="C132" i="3"/>
  <c r="C123" i="3"/>
  <c r="C121" i="3"/>
  <c r="C125" i="3" s="1"/>
  <c r="C119" i="3"/>
  <c r="C118" i="3"/>
  <c r="C120" i="3" s="1"/>
  <c r="C116" i="3"/>
  <c r="D116" i="3" s="1"/>
  <c r="C114" i="3"/>
  <c r="D114" i="3" s="1"/>
  <c r="C113" i="3"/>
  <c r="D113" i="3" s="1"/>
  <c r="C112" i="3"/>
  <c r="D112" i="3" s="1"/>
  <c r="C110" i="3"/>
  <c r="C109" i="3"/>
  <c r="C115" i="3" s="1"/>
  <c r="I32" i="3"/>
  <c r="I31" i="3"/>
  <c r="I30" i="3"/>
  <c r="I29" i="3"/>
  <c r="I28" i="3"/>
  <c r="I27" i="3"/>
  <c r="H27" i="3"/>
  <c r="H18" i="3"/>
  <c r="I18" i="3" s="1"/>
  <c r="H16" i="3"/>
  <c r="H20" i="3" s="1"/>
  <c r="H14" i="3"/>
  <c r="H13" i="3"/>
  <c r="H15" i="3" s="1"/>
  <c r="H11" i="3"/>
  <c r="I11" i="3" s="1"/>
  <c r="H9" i="3"/>
  <c r="I9" i="3" s="1"/>
  <c r="H8" i="3"/>
  <c r="I8" i="3" s="1"/>
  <c r="H7" i="3"/>
  <c r="I7" i="3" s="1"/>
  <c r="H5" i="3"/>
  <c r="H4" i="3"/>
  <c r="H10" i="3" s="1"/>
  <c r="D102" i="3"/>
  <c r="D101" i="3"/>
  <c r="D100" i="3"/>
  <c r="D99" i="3"/>
  <c r="D98" i="3"/>
  <c r="C97" i="3"/>
  <c r="B92" i="3"/>
  <c r="B91" i="3"/>
  <c r="C88" i="3"/>
  <c r="D88" i="3" s="1"/>
  <c r="C84" i="3"/>
  <c r="C86" i="3" s="1"/>
  <c r="C83" i="3"/>
  <c r="C85" i="3" s="1"/>
  <c r="C79" i="3"/>
  <c r="D79" i="3" s="1"/>
  <c r="C78" i="3"/>
  <c r="D78" i="3" s="1"/>
  <c r="C75" i="3"/>
  <c r="C81" i="3" s="1"/>
  <c r="D81" i="3" s="1"/>
  <c r="C74" i="3"/>
  <c r="C77" i="3" s="1"/>
  <c r="D77" i="3" s="1"/>
  <c r="D67" i="3"/>
  <c r="D66" i="3"/>
  <c r="D65" i="3"/>
  <c r="D64" i="3"/>
  <c r="D63" i="3"/>
  <c r="C62" i="3"/>
  <c r="C53" i="3"/>
  <c r="D53" i="3" s="1"/>
  <c r="C51" i="3"/>
  <c r="C55" i="3" s="1"/>
  <c r="C49" i="3"/>
  <c r="C48" i="3"/>
  <c r="C50" i="3" s="1"/>
  <c r="C46" i="3"/>
  <c r="D46" i="3" s="1"/>
  <c r="C44" i="3"/>
  <c r="D44" i="3" s="1"/>
  <c r="C43" i="3"/>
  <c r="D43" i="3" s="1"/>
  <c r="C42" i="3"/>
  <c r="D42" i="3" s="1"/>
  <c r="C40" i="3"/>
  <c r="C39" i="3"/>
  <c r="C45" i="3" s="1"/>
  <c r="D557" i="4"/>
  <c r="D556" i="4"/>
  <c r="D555" i="4"/>
  <c r="D554" i="4"/>
  <c r="D553" i="4"/>
  <c r="C552" i="4"/>
  <c r="C543" i="4"/>
  <c r="C539" i="4"/>
  <c r="C538" i="4"/>
  <c r="C540" i="4" s="1"/>
  <c r="C534" i="4"/>
  <c r="C533" i="4"/>
  <c r="C530" i="4"/>
  <c r="C536" i="4" s="1"/>
  <c r="C529" i="4"/>
  <c r="C535" i="4" s="1"/>
  <c r="D522" i="4"/>
  <c r="D521" i="4"/>
  <c r="D520" i="4"/>
  <c r="D519" i="4"/>
  <c r="D518" i="4"/>
  <c r="C517" i="4"/>
  <c r="D517" i="4" s="1"/>
  <c r="B512" i="4"/>
  <c r="C508" i="4"/>
  <c r="D508" i="4" s="1"/>
  <c r="C506" i="4"/>
  <c r="C510" i="4" s="1"/>
  <c r="C504" i="4"/>
  <c r="C503" i="4"/>
  <c r="C505" i="4" s="1"/>
  <c r="C501" i="4"/>
  <c r="D501" i="4" s="1"/>
  <c r="C499" i="4"/>
  <c r="D499" i="4" s="1"/>
  <c r="C498" i="4"/>
  <c r="D498" i="4" s="1"/>
  <c r="C497" i="4"/>
  <c r="D497" i="4" s="1"/>
  <c r="C495" i="4"/>
  <c r="C494" i="4"/>
  <c r="C500" i="4" s="1"/>
  <c r="D487" i="4"/>
  <c r="D486" i="4"/>
  <c r="D485" i="4"/>
  <c r="D484" i="4"/>
  <c r="D483" i="4"/>
  <c r="D482" i="4"/>
  <c r="C482" i="4"/>
  <c r="C473" i="4"/>
  <c r="D473" i="4" s="1"/>
  <c r="C471" i="4"/>
  <c r="C475" i="4" s="1"/>
  <c r="C469" i="4"/>
  <c r="C468" i="4"/>
  <c r="C470" i="4" s="1"/>
  <c r="C466" i="4"/>
  <c r="D466" i="4" s="1"/>
  <c r="C464" i="4"/>
  <c r="D464" i="4" s="1"/>
  <c r="C463" i="4"/>
  <c r="D463" i="4" s="1"/>
  <c r="C462" i="4"/>
  <c r="D462" i="4" s="1"/>
  <c r="C460" i="4"/>
  <c r="C459" i="4"/>
  <c r="C465" i="4" s="1"/>
  <c r="D630" i="4" l="1"/>
  <c r="C296" i="3"/>
  <c r="C291" i="3"/>
  <c r="C287" i="3"/>
  <c r="C291" i="2"/>
  <c r="C292" i="2" s="1"/>
  <c r="C365" i="3"/>
  <c r="C366" i="3"/>
  <c r="C367" i="3" s="1"/>
  <c r="C261" i="3"/>
  <c r="C265" i="3" s="1"/>
  <c r="C147" i="3"/>
  <c r="D147" i="3" s="1"/>
  <c r="C476" i="2"/>
  <c r="D475" i="2"/>
  <c r="H86" i="3"/>
  <c r="H87" i="3" s="1"/>
  <c r="H89" i="3"/>
  <c r="H76" i="3"/>
  <c r="I76" i="3" s="1"/>
  <c r="H80" i="3"/>
  <c r="D575" i="4"/>
  <c r="C579" i="4"/>
  <c r="D579" i="4" s="1"/>
  <c r="C577" i="4"/>
  <c r="D577" i="4" s="1"/>
  <c r="C580" i="4"/>
  <c r="D576" i="4"/>
  <c r="C566" i="4"/>
  <c r="D566" i="4" s="1"/>
  <c r="C570" i="4"/>
  <c r="I365" i="2"/>
  <c r="H369" i="2"/>
  <c r="I369" i="2" s="1"/>
  <c r="H367" i="2"/>
  <c r="I367" i="2" s="1"/>
  <c r="I360" i="2"/>
  <c r="H362" i="2"/>
  <c r="I362" i="2" s="1"/>
  <c r="H370" i="2"/>
  <c r="H356" i="2"/>
  <c r="I356" i="2" s="1"/>
  <c r="H440" i="2"/>
  <c r="I436" i="2"/>
  <c r="I435" i="2"/>
  <c r="H439" i="2"/>
  <c r="I439" i="2" s="1"/>
  <c r="H437" i="2"/>
  <c r="I437" i="2" s="1"/>
  <c r="H426" i="2"/>
  <c r="I426" i="2" s="1"/>
  <c r="H430" i="2"/>
  <c r="D435" i="2"/>
  <c r="C439" i="2"/>
  <c r="D439" i="2" s="1"/>
  <c r="C437" i="2"/>
  <c r="D437" i="2" s="1"/>
  <c r="C440" i="2"/>
  <c r="D436" i="2"/>
  <c r="C426" i="2"/>
  <c r="D426" i="2" s="1"/>
  <c r="C430" i="2"/>
  <c r="I400" i="2"/>
  <c r="H404" i="2"/>
  <c r="I404" i="2" s="1"/>
  <c r="H402" i="2"/>
  <c r="I402" i="2" s="1"/>
  <c r="I395" i="2"/>
  <c r="H397" i="2"/>
  <c r="I397" i="2" s="1"/>
  <c r="H405" i="2"/>
  <c r="H391" i="2"/>
  <c r="I391" i="2" s="1"/>
  <c r="D395" i="2"/>
  <c r="C397" i="2"/>
  <c r="D397" i="2" s="1"/>
  <c r="C405" i="2"/>
  <c r="D405" i="2" s="1"/>
  <c r="D401" i="2"/>
  <c r="D393" i="2"/>
  <c r="C391" i="2"/>
  <c r="D391" i="2" s="1"/>
  <c r="C400" i="2"/>
  <c r="N330" i="2"/>
  <c r="M334" i="2"/>
  <c r="N334" i="2" s="1"/>
  <c r="M332" i="2"/>
  <c r="N332" i="2" s="1"/>
  <c r="M335" i="2"/>
  <c r="N331" i="2"/>
  <c r="M321" i="2"/>
  <c r="N321" i="2" s="1"/>
  <c r="M325" i="2"/>
  <c r="I330" i="2"/>
  <c r="H332" i="2"/>
  <c r="I332" i="2" s="1"/>
  <c r="H334" i="2"/>
  <c r="I334" i="2" s="1"/>
  <c r="H336" i="2"/>
  <c r="I335" i="2"/>
  <c r="I325" i="2"/>
  <c r="H327" i="2"/>
  <c r="I327" i="2" s="1"/>
  <c r="I331" i="2"/>
  <c r="H321" i="2"/>
  <c r="I321" i="2" s="1"/>
  <c r="C369" i="2"/>
  <c r="D369" i="2" s="1"/>
  <c r="D365" i="2"/>
  <c r="C367" i="2"/>
  <c r="D367" i="2" s="1"/>
  <c r="D360" i="2"/>
  <c r="C362" i="2"/>
  <c r="D362" i="2" s="1"/>
  <c r="D370" i="2"/>
  <c r="C371" i="2"/>
  <c r="D366" i="2"/>
  <c r="C356" i="2"/>
  <c r="D356" i="2" s="1"/>
  <c r="D330" i="2"/>
  <c r="C334" i="2"/>
  <c r="D334" i="2" s="1"/>
  <c r="C332" i="2"/>
  <c r="D332" i="2" s="1"/>
  <c r="D325" i="2"/>
  <c r="C327" i="2"/>
  <c r="D327" i="2" s="1"/>
  <c r="C335" i="2"/>
  <c r="C321" i="2"/>
  <c r="D321" i="2" s="1"/>
  <c r="C299" i="2"/>
  <c r="C297" i="2"/>
  <c r="C300" i="2"/>
  <c r="C286" i="2"/>
  <c r="C264" i="2"/>
  <c r="D264" i="2" s="1"/>
  <c r="C262" i="2"/>
  <c r="D262" i="2" s="1"/>
  <c r="D260" i="2"/>
  <c r="D255" i="2"/>
  <c r="C257" i="2"/>
  <c r="D257" i="2" s="1"/>
  <c r="C265" i="2"/>
  <c r="C251" i="2"/>
  <c r="D251" i="2" s="1"/>
  <c r="C229" i="2"/>
  <c r="C227" i="2"/>
  <c r="D220" i="2"/>
  <c r="C222" i="2"/>
  <c r="D222" i="2" s="1"/>
  <c r="C230" i="2"/>
  <c r="C216" i="2"/>
  <c r="D216" i="2" s="1"/>
  <c r="D243" i="2" s="1"/>
  <c r="D244" i="2" s="1"/>
  <c r="D190" i="2"/>
  <c r="C192" i="2"/>
  <c r="D192" i="2" s="1"/>
  <c r="C194" i="2"/>
  <c r="D194" i="2" s="1"/>
  <c r="D185" i="2"/>
  <c r="C187" i="2"/>
  <c r="D187" i="2" s="1"/>
  <c r="D191" i="2"/>
  <c r="C181" i="2"/>
  <c r="D181" i="2" s="1"/>
  <c r="C159" i="2"/>
  <c r="C157" i="2"/>
  <c r="C152" i="2"/>
  <c r="D152" i="2" s="1"/>
  <c r="C160" i="2"/>
  <c r="C146" i="2"/>
  <c r="C124" i="2"/>
  <c r="D124" i="2" s="1"/>
  <c r="C122" i="2"/>
  <c r="D122" i="2" s="1"/>
  <c r="D120" i="2"/>
  <c r="C117" i="2"/>
  <c r="D117" i="2" s="1"/>
  <c r="D115" i="2"/>
  <c r="C125" i="2"/>
  <c r="C111" i="2"/>
  <c r="D111" i="2" s="1"/>
  <c r="C89" i="2"/>
  <c r="D89" i="2" s="1"/>
  <c r="D85" i="2"/>
  <c r="C87" i="2"/>
  <c r="D87" i="2" s="1"/>
  <c r="C82" i="2"/>
  <c r="D82" i="2" s="1"/>
  <c r="D80" i="2"/>
  <c r="C90" i="2"/>
  <c r="C76" i="2"/>
  <c r="D76" i="2" s="1"/>
  <c r="C52" i="2"/>
  <c r="C54" i="2"/>
  <c r="D45" i="2"/>
  <c r="C47" i="2"/>
  <c r="D47" i="2" s="1"/>
  <c r="C55" i="2"/>
  <c r="C41" i="2"/>
  <c r="D41" i="2" s="1"/>
  <c r="C19" i="2"/>
  <c r="C17" i="2"/>
  <c r="C20" i="2"/>
  <c r="C10" i="2"/>
  <c r="C6" i="2"/>
  <c r="D6" i="2" s="1"/>
  <c r="H369" i="3"/>
  <c r="H367" i="3"/>
  <c r="H362" i="3"/>
  <c r="I362" i="3" s="1"/>
  <c r="I360" i="3"/>
  <c r="H371" i="3"/>
  <c r="H356" i="3"/>
  <c r="I356" i="3" s="1"/>
  <c r="I383" i="3" s="1"/>
  <c r="I384" i="3" s="1"/>
  <c r="C362" i="3"/>
  <c r="C369" i="3"/>
  <c r="C370" i="3"/>
  <c r="C356" i="3"/>
  <c r="I120" i="3"/>
  <c r="H124" i="3"/>
  <c r="I124" i="3" s="1"/>
  <c r="H122" i="3"/>
  <c r="I122" i="3" s="1"/>
  <c r="I115" i="3"/>
  <c r="H117" i="3"/>
  <c r="I117" i="3" s="1"/>
  <c r="H126" i="3"/>
  <c r="H127" i="3" s="1"/>
  <c r="I125" i="3"/>
  <c r="I121" i="3"/>
  <c r="H111" i="3"/>
  <c r="I111" i="3" s="1"/>
  <c r="H334" i="3"/>
  <c r="I334" i="3" s="1"/>
  <c r="H332" i="3"/>
  <c r="I332" i="3" s="1"/>
  <c r="I330" i="3"/>
  <c r="H327" i="3"/>
  <c r="I327" i="3" s="1"/>
  <c r="I325" i="3"/>
  <c r="H335" i="3"/>
  <c r="H321" i="3"/>
  <c r="I321" i="3" s="1"/>
  <c r="D330" i="3"/>
  <c r="C332" i="3"/>
  <c r="D332" i="3" s="1"/>
  <c r="C334" i="3"/>
  <c r="D334" i="3" s="1"/>
  <c r="D325" i="3"/>
  <c r="C327" i="3"/>
  <c r="D327" i="3" s="1"/>
  <c r="C335" i="3"/>
  <c r="C321" i="3"/>
  <c r="D321" i="3" s="1"/>
  <c r="D299" i="3"/>
  <c r="C297" i="3"/>
  <c r="C300" i="3"/>
  <c r="D300" i="3" s="1"/>
  <c r="C290" i="3"/>
  <c r="C286" i="3"/>
  <c r="H264" i="3"/>
  <c r="H262" i="3"/>
  <c r="I255" i="3"/>
  <c r="H257" i="3"/>
  <c r="I257" i="3" s="1"/>
  <c r="H265" i="3"/>
  <c r="H251" i="3"/>
  <c r="I251" i="3" s="1"/>
  <c r="I278" i="3" s="1"/>
  <c r="I279" i="3" s="1"/>
  <c r="C264" i="3"/>
  <c r="C262" i="3"/>
  <c r="D255" i="3"/>
  <c r="C257" i="3"/>
  <c r="D257" i="3" s="1"/>
  <c r="C251" i="3"/>
  <c r="D251" i="3" s="1"/>
  <c r="D278" i="3" s="1"/>
  <c r="D279" i="3" s="1"/>
  <c r="C229" i="3"/>
  <c r="C227" i="3"/>
  <c r="D220" i="3"/>
  <c r="C222" i="3"/>
  <c r="D222" i="3" s="1"/>
  <c r="C230" i="3"/>
  <c r="C216" i="3"/>
  <c r="D216" i="3" s="1"/>
  <c r="D243" i="3" s="1"/>
  <c r="D244" i="3" s="1"/>
  <c r="H195" i="3"/>
  <c r="I191" i="3"/>
  <c r="I190" i="3"/>
  <c r="H194" i="3"/>
  <c r="I194" i="3" s="1"/>
  <c r="H192" i="3"/>
  <c r="I192" i="3" s="1"/>
  <c r="H181" i="3"/>
  <c r="I181" i="3" s="1"/>
  <c r="H185" i="3"/>
  <c r="D190" i="3"/>
  <c r="C192" i="3"/>
  <c r="D192" i="3" s="1"/>
  <c r="C194" i="3"/>
  <c r="D194" i="3" s="1"/>
  <c r="C195" i="3"/>
  <c r="D191" i="3"/>
  <c r="C181" i="3"/>
  <c r="D181" i="3" s="1"/>
  <c r="C185" i="3"/>
  <c r="C156" i="3"/>
  <c r="C160" i="3" s="1"/>
  <c r="D160" i="3" s="1"/>
  <c r="C155" i="3"/>
  <c r="C159" i="3" s="1"/>
  <c r="D159" i="3" s="1"/>
  <c r="C151" i="3"/>
  <c r="D151" i="3" s="1"/>
  <c r="D150" i="3"/>
  <c r="C152" i="3"/>
  <c r="D152" i="3" s="1"/>
  <c r="C146" i="3"/>
  <c r="D146" i="3" s="1"/>
  <c r="C124" i="3"/>
  <c r="C122" i="3"/>
  <c r="C117" i="3"/>
  <c r="D117" i="3" s="1"/>
  <c r="D115" i="3"/>
  <c r="C126" i="3"/>
  <c r="C111" i="3"/>
  <c r="D111" i="3" s="1"/>
  <c r="H19" i="3"/>
  <c r="I19" i="3" s="1"/>
  <c r="I15" i="3"/>
  <c r="H17" i="3"/>
  <c r="I17" i="3" s="1"/>
  <c r="H12" i="3"/>
  <c r="I12" i="3" s="1"/>
  <c r="I10" i="3"/>
  <c r="H21" i="3"/>
  <c r="I20" i="3"/>
  <c r="I16" i="3"/>
  <c r="H6" i="3"/>
  <c r="I6" i="3" s="1"/>
  <c r="C89" i="3"/>
  <c r="C87" i="3"/>
  <c r="C90" i="3"/>
  <c r="C76" i="3"/>
  <c r="D76" i="3" s="1"/>
  <c r="C80" i="3"/>
  <c r="C54" i="3"/>
  <c r="C52" i="3"/>
  <c r="D45" i="3"/>
  <c r="C47" i="3"/>
  <c r="D47" i="3" s="1"/>
  <c r="C56" i="3"/>
  <c r="C41" i="3"/>
  <c r="D41" i="3" s="1"/>
  <c r="C541" i="4"/>
  <c r="D541" i="4" s="1"/>
  <c r="C532" i="4"/>
  <c r="D532" i="4" s="1"/>
  <c r="C544" i="4"/>
  <c r="D544" i="4" s="1"/>
  <c r="C542" i="4"/>
  <c r="D542" i="4" s="1"/>
  <c r="C537" i="4"/>
  <c r="D537" i="4" s="1"/>
  <c r="C545" i="4"/>
  <c r="C531" i="4"/>
  <c r="D531" i="4" s="1"/>
  <c r="D505" i="4"/>
  <c r="C509" i="4"/>
  <c r="D509" i="4" s="1"/>
  <c r="C507" i="4"/>
  <c r="D507" i="4" s="1"/>
  <c r="D500" i="4"/>
  <c r="C502" i="4"/>
  <c r="D502" i="4" s="1"/>
  <c r="C511" i="4"/>
  <c r="D510" i="4"/>
  <c r="D506" i="4"/>
  <c r="C496" i="4"/>
  <c r="D496" i="4" s="1"/>
  <c r="C476" i="4"/>
  <c r="D475" i="4"/>
  <c r="C467" i="4"/>
  <c r="D467" i="4" s="1"/>
  <c r="D465" i="4"/>
  <c r="C474" i="4"/>
  <c r="D474" i="4" s="1"/>
  <c r="D470" i="4"/>
  <c r="C472" i="4"/>
  <c r="D472" i="4" s="1"/>
  <c r="D471" i="4"/>
  <c r="C461" i="4"/>
  <c r="D461" i="4" s="1"/>
  <c r="D452" i="4"/>
  <c r="D451" i="4"/>
  <c r="D450" i="4"/>
  <c r="D449" i="4"/>
  <c r="D448" i="4"/>
  <c r="D447" i="4"/>
  <c r="C447" i="4"/>
  <c r="B442" i="4"/>
  <c r="C438" i="4"/>
  <c r="D438" i="4" s="1"/>
  <c r="C434" i="4"/>
  <c r="C433" i="4"/>
  <c r="C435" i="4" s="1"/>
  <c r="C431" i="4"/>
  <c r="D431" i="4" s="1"/>
  <c r="C429" i="4"/>
  <c r="D429" i="4" s="1"/>
  <c r="C428" i="4"/>
  <c r="D428" i="4" s="1"/>
  <c r="C425" i="4"/>
  <c r="C424" i="4"/>
  <c r="C430" i="4" s="1"/>
  <c r="D417" i="4"/>
  <c r="D416" i="4"/>
  <c r="D415" i="4"/>
  <c r="D414" i="4"/>
  <c r="D413" i="4"/>
  <c r="C412" i="4"/>
  <c r="D412" i="4" s="1"/>
  <c r="C403" i="4"/>
  <c r="C399" i="4"/>
  <c r="C398" i="4"/>
  <c r="C400" i="4" s="1"/>
  <c r="C394" i="4"/>
  <c r="D394" i="4" s="1"/>
  <c r="C393" i="4"/>
  <c r="D393" i="4" s="1"/>
  <c r="C390" i="4"/>
  <c r="C389" i="4"/>
  <c r="C392" i="4" s="1"/>
  <c r="D392" i="4" s="1"/>
  <c r="D382" i="4"/>
  <c r="D381" i="4"/>
  <c r="D380" i="4"/>
  <c r="D379" i="4"/>
  <c r="D378" i="4"/>
  <c r="D377" i="4"/>
  <c r="C377" i="4"/>
  <c r="B372" i="4"/>
  <c r="C368" i="4"/>
  <c r="D368" i="4" s="1"/>
  <c r="C364" i="4"/>
  <c r="C363" i="4"/>
  <c r="C365" i="4" s="1"/>
  <c r="C359" i="4"/>
  <c r="D359" i="4" s="1"/>
  <c r="C358" i="4"/>
  <c r="D358" i="4" s="1"/>
  <c r="C355" i="4"/>
  <c r="C354" i="4"/>
  <c r="C356" i="4" s="1"/>
  <c r="D356" i="4" s="1"/>
  <c r="I347" i="4"/>
  <c r="I346" i="4"/>
  <c r="I345" i="4"/>
  <c r="I344" i="4"/>
  <c r="I343" i="4"/>
  <c r="I342" i="4"/>
  <c r="H342" i="4"/>
  <c r="H333" i="4"/>
  <c r="I333" i="4" s="1"/>
  <c r="H329" i="4"/>
  <c r="H328" i="4"/>
  <c r="H330" i="4" s="1"/>
  <c r="H324" i="4"/>
  <c r="I324" i="4" s="1"/>
  <c r="I323" i="4"/>
  <c r="H323" i="4"/>
  <c r="H320" i="4"/>
  <c r="H319" i="4"/>
  <c r="H325" i="4" s="1"/>
  <c r="D347" i="4"/>
  <c r="D346" i="4"/>
  <c r="D345" i="4"/>
  <c r="D344" i="4"/>
  <c r="D343" i="4"/>
  <c r="D342" i="4"/>
  <c r="C342" i="4"/>
  <c r="C333" i="4"/>
  <c r="D333" i="4" s="1"/>
  <c r="C329" i="4"/>
  <c r="C328" i="4"/>
  <c r="C330" i="4" s="1"/>
  <c r="C324" i="4"/>
  <c r="D324" i="4" s="1"/>
  <c r="D323" i="4"/>
  <c r="C323" i="4"/>
  <c r="C320" i="4"/>
  <c r="C319" i="4"/>
  <c r="C325" i="4" s="1"/>
  <c r="D312" i="4"/>
  <c r="D311" i="4"/>
  <c r="D310" i="4"/>
  <c r="D309" i="4"/>
  <c r="D308" i="4"/>
  <c r="C307" i="4"/>
  <c r="C298" i="4"/>
  <c r="D298" i="4" s="1"/>
  <c r="C294" i="4"/>
  <c r="C293" i="4"/>
  <c r="C295" i="4" s="1"/>
  <c r="C289" i="4"/>
  <c r="D289" i="4" s="1"/>
  <c r="D288" i="4"/>
  <c r="C288" i="4"/>
  <c r="C285" i="4"/>
  <c r="C284" i="4"/>
  <c r="C290" i="4" s="1"/>
  <c r="I277" i="4"/>
  <c r="I276" i="4"/>
  <c r="I275" i="4"/>
  <c r="I274" i="4"/>
  <c r="I273" i="4"/>
  <c r="I272" i="4"/>
  <c r="H272" i="4"/>
  <c r="I263" i="4"/>
  <c r="H263" i="4"/>
  <c r="H259" i="4"/>
  <c r="H258" i="4"/>
  <c r="H260" i="4" s="1"/>
  <c r="I254" i="4"/>
  <c r="H254" i="4"/>
  <c r="I253" i="4"/>
  <c r="H253" i="4"/>
  <c r="H250" i="4"/>
  <c r="H256" i="4" s="1"/>
  <c r="I256" i="4" s="1"/>
  <c r="H249" i="4"/>
  <c r="H255" i="4" s="1"/>
  <c r="D277" i="4"/>
  <c r="D276" i="4"/>
  <c r="D275" i="4"/>
  <c r="D274" i="4"/>
  <c r="D273" i="4"/>
  <c r="D272" i="4"/>
  <c r="C272" i="4"/>
  <c r="B267" i="4"/>
  <c r="B266" i="4"/>
  <c r="D263" i="4"/>
  <c r="C263" i="4"/>
  <c r="C259" i="4"/>
  <c r="C261" i="4" s="1"/>
  <c r="C258" i="4"/>
  <c r="D254" i="4"/>
  <c r="C254" i="4"/>
  <c r="C253" i="4"/>
  <c r="D253" i="4" s="1"/>
  <c r="C250" i="4"/>
  <c r="C256" i="4" s="1"/>
  <c r="D256" i="4" s="1"/>
  <c r="C249" i="4"/>
  <c r="C252" i="4" s="1"/>
  <c r="D252" i="4" s="1"/>
  <c r="I102" i="4"/>
  <c r="I101" i="4"/>
  <c r="I100" i="4"/>
  <c r="I99" i="4"/>
  <c r="I98" i="4"/>
  <c r="I97" i="4"/>
  <c r="H97" i="4"/>
  <c r="G92" i="4"/>
  <c r="H88" i="4"/>
  <c r="I88" i="4" s="1"/>
  <c r="H84" i="4"/>
  <c r="H83" i="4"/>
  <c r="H85" i="4" s="1"/>
  <c r="H79" i="4"/>
  <c r="I79" i="4" s="1"/>
  <c r="H78" i="4"/>
  <c r="I78" i="4" s="1"/>
  <c r="H75" i="4"/>
  <c r="H74" i="4"/>
  <c r="H80" i="4" s="1"/>
  <c r="D242" i="4"/>
  <c r="D241" i="4"/>
  <c r="D240" i="4"/>
  <c r="D239" i="4"/>
  <c r="D238" i="4"/>
  <c r="C237" i="4"/>
  <c r="D237" i="4" s="1"/>
  <c r="B232" i="4"/>
  <c r="C228" i="4"/>
  <c r="D228" i="4" s="1"/>
  <c r="C224" i="4"/>
  <c r="C223" i="4"/>
  <c r="C226" i="4" s="1"/>
  <c r="C219" i="4"/>
  <c r="C221" i="4" s="1"/>
  <c r="D221" i="4" s="1"/>
  <c r="C218" i="4"/>
  <c r="D218" i="4" s="1"/>
  <c r="C215" i="4"/>
  <c r="C214" i="4"/>
  <c r="C217" i="4" s="1"/>
  <c r="D217" i="4" s="1"/>
  <c r="I207" i="4"/>
  <c r="I206" i="4"/>
  <c r="I205" i="4"/>
  <c r="I204" i="4"/>
  <c r="I203" i="4"/>
  <c r="H202" i="4"/>
  <c r="I202" i="4" s="1"/>
  <c r="H193" i="4"/>
  <c r="I193" i="4" s="1"/>
  <c r="H189" i="4"/>
  <c r="H188" i="4"/>
  <c r="H190" i="4" s="1"/>
  <c r="H184" i="4"/>
  <c r="I184" i="4" s="1"/>
  <c r="I183" i="4"/>
  <c r="H183" i="4"/>
  <c r="H180" i="4"/>
  <c r="H179" i="4"/>
  <c r="H185" i="4" s="1"/>
  <c r="D207" i="4"/>
  <c r="D206" i="4"/>
  <c r="D205" i="4"/>
  <c r="D204" i="4"/>
  <c r="D203" i="4"/>
  <c r="C202" i="4"/>
  <c r="D202" i="4" s="1"/>
  <c r="B197" i="4"/>
  <c r="C193" i="4"/>
  <c r="D193" i="4" s="1"/>
  <c r="C189" i="4"/>
  <c r="C188" i="4"/>
  <c r="C190" i="4" s="1"/>
  <c r="C184" i="4"/>
  <c r="D184" i="4" s="1"/>
  <c r="C183" i="4"/>
  <c r="D183" i="4" s="1"/>
  <c r="C180" i="4"/>
  <c r="C179" i="4"/>
  <c r="I172" i="4"/>
  <c r="I171" i="4"/>
  <c r="I170" i="4"/>
  <c r="I169" i="4"/>
  <c r="I168" i="4"/>
  <c r="I167" i="4"/>
  <c r="H167" i="4"/>
  <c r="G162" i="4"/>
  <c r="H158" i="4"/>
  <c r="I158" i="4" s="1"/>
  <c r="H154" i="4"/>
  <c r="H153" i="4"/>
  <c r="H149" i="4"/>
  <c r="I149" i="4" s="1"/>
  <c r="H148" i="4"/>
  <c r="I148" i="4" s="1"/>
  <c r="H147" i="4"/>
  <c r="I147" i="4" s="1"/>
  <c r="H145" i="4"/>
  <c r="H144" i="4"/>
  <c r="H146" i="4" s="1"/>
  <c r="I146" i="4" s="1"/>
  <c r="I32" i="4"/>
  <c r="I31" i="4"/>
  <c r="I30" i="4"/>
  <c r="I29" i="4"/>
  <c r="I28" i="4"/>
  <c r="H27" i="4"/>
  <c r="I27" i="4" s="1"/>
  <c r="H18" i="4"/>
  <c r="I18" i="4" s="1"/>
  <c r="H14" i="4"/>
  <c r="H13" i="4"/>
  <c r="H16" i="4" s="1"/>
  <c r="H9" i="4"/>
  <c r="I9" i="4" s="1"/>
  <c r="H8" i="4"/>
  <c r="H5" i="4"/>
  <c r="H4" i="4"/>
  <c r="H7" i="4" s="1"/>
  <c r="I7" i="4" s="1"/>
  <c r="D172" i="4"/>
  <c r="D171" i="4"/>
  <c r="D170" i="4"/>
  <c r="D169" i="4"/>
  <c r="D168" i="4"/>
  <c r="C167" i="4"/>
  <c r="D167" i="4" s="1"/>
  <c r="C158" i="4"/>
  <c r="D158" i="4" s="1"/>
  <c r="C154" i="4"/>
  <c r="C153" i="4"/>
  <c r="C149" i="4"/>
  <c r="D149" i="4" s="1"/>
  <c r="C148" i="4"/>
  <c r="D148" i="4" s="1"/>
  <c r="C145" i="4"/>
  <c r="C144" i="4"/>
  <c r="D32" i="1"/>
  <c r="D31" i="1"/>
  <c r="D30" i="1"/>
  <c r="D29" i="1"/>
  <c r="D28" i="1"/>
  <c r="C27" i="1"/>
  <c r="D27" i="1" s="1"/>
  <c r="C18" i="1"/>
  <c r="D18" i="1" s="1"/>
  <c r="C14" i="1"/>
  <c r="C13" i="1"/>
  <c r="C9" i="1"/>
  <c r="D9" i="1" s="1"/>
  <c r="C8" i="1"/>
  <c r="C5" i="1"/>
  <c r="C4" i="1"/>
  <c r="D137" i="4"/>
  <c r="D136" i="4"/>
  <c r="D135" i="4"/>
  <c r="D134" i="4"/>
  <c r="D133" i="4"/>
  <c r="C132" i="4"/>
  <c r="C123" i="4"/>
  <c r="C119" i="4"/>
  <c r="C118" i="4"/>
  <c r="C120" i="4" s="1"/>
  <c r="C114" i="4"/>
  <c r="D114" i="4" s="1"/>
  <c r="C113" i="4"/>
  <c r="D113" i="4" s="1"/>
  <c r="C110" i="4"/>
  <c r="C109" i="4"/>
  <c r="C112" i="4" s="1"/>
  <c r="D112" i="4" s="1"/>
  <c r="D8" i="1" l="1"/>
  <c r="C10" i="1"/>
  <c r="C266" i="3"/>
  <c r="C267" i="3" s="1"/>
  <c r="D173" i="2"/>
  <c r="D174" i="2" s="1"/>
  <c r="C477" i="2"/>
  <c r="D488" i="2" s="1"/>
  <c r="D489" i="2" s="1"/>
  <c r="H90" i="3"/>
  <c r="I80" i="3"/>
  <c r="H82" i="3"/>
  <c r="I82" i="3" s="1"/>
  <c r="C581" i="4"/>
  <c r="D580" i="4"/>
  <c r="D570" i="4"/>
  <c r="C572" i="4"/>
  <c r="D572" i="4" s="1"/>
  <c r="H371" i="2"/>
  <c r="I370" i="2"/>
  <c r="H432" i="2"/>
  <c r="I432" i="2" s="1"/>
  <c r="I430" i="2"/>
  <c r="H441" i="2"/>
  <c r="I440" i="2"/>
  <c r="C441" i="2"/>
  <c r="D440" i="2"/>
  <c r="D430" i="2"/>
  <c r="C432" i="2"/>
  <c r="D432" i="2" s="1"/>
  <c r="H406" i="2"/>
  <c r="I405" i="2"/>
  <c r="C402" i="2"/>
  <c r="D402" i="2" s="1"/>
  <c r="D400" i="2"/>
  <c r="C404" i="2"/>
  <c r="M336" i="2"/>
  <c r="N335" i="2"/>
  <c r="N325" i="2"/>
  <c r="M327" i="2"/>
  <c r="N327" i="2" s="1"/>
  <c r="H337" i="2"/>
  <c r="I337" i="2" s="1"/>
  <c r="I336" i="2"/>
  <c r="I348" i="2"/>
  <c r="I349" i="2" s="1"/>
  <c r="C372" i="2"/>
  <c r="D383" i="2"/>
  <c r="D384" i="2" s="1"/>
  <c r="C336" i="2"/>
  <c r="D335" i="2"/>
  <c r="C301" i="2"/>
  <c r="D265" i="2"/>
  <c r="C266" i="2"/>
  <c r="C231" i="2"/>
  <c r="C196" i="2"/>
  <c r="C161" i="2"/>
  <c r="D125" i="2"/>
  <c r="C126" i="2"/>
  <c r="C91" i="2"/>
  <c r="D90" i="2"/>
  <c r="D68" i="2"/>
  <c r="D69" i="2" s="1"/>
  <c r="C56" i="2"/>
  <c r="C12" i="2"/>
  <c r="D12" i="2" s="1"/>
  <c r="D10" i="2"/>
  <c r="C21" i="2"/>
  <c r="D33" i="2"/>
  <c r="D34" i="2" s="1"/>
  <c r="H372" i="3"/>
  <c r="C371" i="3"/>
  <c r="I126" i="3"/>
  <c r="I138" i="3" s="1"/>
  <c r="I139" i="3" s="1"/>
  <c r="H336" i="3"/>
  <c r="I335" i="3"/>
  <c r="D335" i="3"/>
  <c r="C336" i="3"/>
  <c r="D10" i="1"/>
  <c r="C292" i="3"/>
  <c r="C301" i="3"/>
  <c r="D301" i="3" s="1"/>
  <c r="H266" i="3"/>
  <c r="C231" i="3"/>
  <c r="I185" i="3"/>
  <c r="H187" i="3"/>
  <c r="I187" i="3" s="1"/>
  <c r="H196" i="3"/>
  <c r="I195" i="3"/>
  <c r="C196" i="3"/>
  <c r="D195" i="3"/>
  <c r="D185" i="3"/>
  <c r="C187" i="3"/>
  <c r="D187" i="3" s="1"/>
  <c r="D156" i="3"/>
  <c r="C157" i="3"/>
  <c r="D157" i="3" s="1"/>
  <c r="D155" i="3"/>
  <c r="C161" i="3"/>
  <c r="C162" i="3" s="1"/>
  <c r="C127" i="3"/>
  <c r="D138" i="3"/>
  <c r="D139" i="3" s="1"/>
  <c r="H22" i="3"/>
  <c r="I22" i="3" s="1"/>
  <c r="I21" i="3"/>
  <c r="I33" i="3"/>
  <c r="I34" i="3" s="1"/>
  <c r="C91" i="3"/>
  <c r="D80" i="3"/>
  <c r="C82" i="3"/>
  <c r="D82" i="3" s="1"/>
  <c r="D103" i="3" s="1"/>
  <c r="D104" i="3" s="1"/>
  <c r="C57" i="3"/>
  <c r="D68" i="3"/>
  <c r="D69" i="3" s="1"/>
  <c r="C546" i="4"/>
  <c r="D545" i="4"/>
  <c r="C512" i="4"/>
  <c r="D512" i="4" s="1"/>
  <c r="D523" i="4" s="1"/>
  <c r="D524" i="4" s="1"/>
  <c r="D511" i="4"/>
  <c r="D476" i="4"/>
  <c r="C477" i="4"/>
  <c r="D488" i="4" s="1"/>
  <c r="D489" i="4" s="1"/>
  <c r="D430" i="4"/>
  <c r="C432" i="4"/>
  <c r="D432" i="4" s="1"/>
  <c r="D435" i="4"/>
  <c r="C439" i="4"/>
  <c r="D439" i="4" s="1"/>
  <c r="C436" i="4"/>
  <c r="C427" i="4"/>
  <c r="D427" i="4" s="1"/>
  <c r="C426" i="4"/>
  <c r="D426" i="4" s="1"/>
  <c r="C404" i="4"/>
  <c r="C402" i="4"/>
  <c r="C396" i="4"/>
  <c r="D396" i="4" s="1"/>
  <c r="C401" i="4"/>
  <c r="C391" i="4"/>
  <c r="D391" i="4" s="1"/>
  <c r="C395" i="4"/>
  <c r="D365" i="4"/>
  <c r="C369" i="4"/>
  <c r="D369" i="4" s="1"/>
  <c r="C361" i="4"/>
  <c r="D361" i="4" s="1"/>
  <c r="C366" i="4"/>
  <c r="C367" i="4" s="1"/>
  <c r="D367" i="4" s="1"/>
  <c r="C357" i="4"/>
  <c r="D357" i="4" s="1"/>
  <c r="C360" i="4"/>
  <c r="I325" i="4"/>
  <c r="H334" i="4"/>
  <c r="I334" i="4" s="1"/>
  <c r="I330" i="4"/>
  <c r="H331" i="4"/>
  <c r="H332" i="4" s="1"/>
  <c r="I332" i="4" s="1"/>
  <c r="H322" i="4"/>
  <c r="I322" i="4" s="1"/>
  <c r="H326" i="4"/>
  <c r="I326" i="4" s="1"/>
  <c r="H321" i="4"/>
  <c r="I321" i="4" s="1"/>
  <c r="D325" i="4"/>
  <c r="C334" i="4"/>
  <c r="D334" i="4" s="1"/>
  <c r="C332" i="4"/>
  <c r="D332" i="4" s="1"/>
  <c r="D330" i="4"/>
  <c r="C326" i="4"/>
  <c r="D326" i="4" s="1"/>
  <c r="C322" i="4"/>
  <c r="D322" i="4" s="1"/>
  <c r="C331" i="4"/>
  <c r="C321" i="4"/>
  <c r="D321" i="4" s="1"/>
  <c r="D290" i="4"/>
  <c r="C299" i="4"/>
  <c r="D299" i="4" s="1"/>
  <c r="C297" i="4"/>
  <c r="D297" i="4" s="1"/>
  <c r="D295" i="4"/>
  <c r="C287" i="4"/>
  <c r="D287" i="4" s="1"/>
  <c r="C291" i="4"/>
  <c r="D291" i="4" s="1"/>
  <c r="C296" i="4"/>
  <c r="C286" i="4"/>
  <c r="D286" i="4" s="1"/>
  <c r="H264" i="4"/>
  <c r="I264" i="4" s="1"/>
  <c r="I260" i="4"/>
  <c r="H257" i="4"/>
  <c r="I257" i="4" s="1"/>
  <c r="I255" i="4"/>
  <c r="H252" i="4"/>
  <c r="I252" i="4" s="1"/>
  <c r="H261" i="4"/>
  <c r="H251" i="4"/>
  <c r="I251" i="4" s="1"/>
  <c r="C265" i="4"/>
  <c r="D265" i="4" s="1"/>
  <c r="D261" i="4"/>
  <c r="C255" i="4"/>
  <c r="C251" i="4"/>
  <c r="D251" i="4" s="1"/>
  <c r="C260" i="4"/>
  <c r="I80" i="4"/>
  <c r="H82" i="4"/>
  <c r="I82" i="4" s="1"/>
  <c r="I85" i="4"/>
  <c r="H89" i="4"/>
  <c r="I89" i="4" s="1"/>
  <c r="H77" i="4"/>
  <c r="I77" i="4" s="1"/>
  <c r="H81" i="4"/>
  <c r="I81" i="4" s="1"/>
  <c r="H86" i="4"/>
  <c r="H76" i="4"/>
  <c r="I76" i="4" s="1"/>
  <c r="C121" i="4"/>
  <c r="C125" i="4" s="1"/>
  <c r="H11" i="4"/>
  <c r="I11" i="4" s="1"/>
  <c r="H6" i="4"/>
  <c r="I6" i="4" s="1"/>
  <c r="C185" i="4"/>
  <c r="D185" i="4" s="1"/>
  <c r="H10" i="4"/>
  <c r="H155" i="4"/>
  <c r="I155" i="4" s="1"/>
  <c r="D226" i="4"/>
  <c r="C230" i="4"/>
  <c r="D230" i="4" s="1"/>
  <c r="D219" i="4"/>
  <c r="C216" i="4"/>
  <c r="D216" i="4" s="1"/>
  <c r="C220" i="4"/>
  <c r="C225" i="4"/>
  <c r="I185" i="4"/>
  <c r="H194" i="4"/>
  <c r="I194" i="4" s="1"/>
  <c r="I190" i="4"/>
  <c r="H182" i="4"/>
  <c r="I182" i="4" s="1"/>
  <c r="H186" i="4"/>
  <c r="I186" i="4" s="1"/>
  <c r="H191" i="4"/>
  <c r="H192" i="4" s="1"/>
  <c r="I192" i="4" s="1"/>
  <c r="H181" i="4"/>
  <c r="I181" i="4" s="1"/>
  <c r="D190" i="4"/>
  <c r="C194" i="4"/>
  <c r="D194" i="4" s="1"/>
  <c r="C182" i="4"/>
  <c r="D182" i="4" s="1"/>
  <c r="C186" i="4"/>
  <c r="D186" i="4" s="1"/>
  <c r="C191" i="4"/>
  <c r="C181" i="4"/>
  <c r="D181" i="4" s="1"/>
  <c r="H159" i="4"/>
  <c r="I159" i="4" s="1"/>
  <c r="H151" i="4"/>
  <c r="I151" i="4" s="1"/>
  <c r="H156" i="4"/>
  <c r="H150" i="4"/>
  <c r="C15" i="1"/>
  <c r="C151" i="4"/>
  <c r="D151" i="4" s="1"/>
  <c r="I8" i="4"/>
  <c r="H15" i="4"/>
  <c r="H12" i="4"/>
  <c r="I12" i="4" s="1"/>
  <c r="I10" i="4"/>
  <c r="I16" i="4"/>
  <c r="H20" i="4"/>
  <c r="H17" i="4"/>
  <c r="I17" i="4" s="1"/>
  <c r="C124" i="4"/>
  <c r="C150" i="4"/>
  <c r="D150" i="4" s="1"/>
  <c r="C155" i="4"/>
  <c r="D155" i="4" s="1"/>
  <c r="C116" i="4"/>
  <c r="D116" i="4" s="1"/>
  <c r="C111" i="4"/>
  <c r="D111" i="4" s="1"/>
  <c r="C152" i="4"/>
  <c r="D152" i="4" s="1"/>
  <c r="C159" i="4"/>
  <c r="D159" i="4" s="1"/>
  <c r="C147" i="4"/>
  <c r="D147" i="4" s="1"/>
  <c r="C156" i="4"/>
  <c r="C146" i="4"/>
  <c r="D146" i="4" s="1"/>
  <c r="C11" i="1"/>
  <c r="D11" i="1" s="1"/>
  <c r="C16" i="1"/>
  <c r="C7" i="1"/>
  <c r="D7" i="1" s="1"/>
  <c r="C6" i="1"/>
  <c r="D6" i="1" s="1"/>
  <c r="C126" i="4"/>
  <c r="C127" i="4" s="1"/>
  <c r="C122" i="4"/>
  <c r="C115" i="4"/>
  <c r="D102" i="4"/>
  <c r="D101" i="4"/>
  <c r="D100" i="4"/>
  <c r="D99" i="4"/>
  <c r="D98" i="4"/>
  <c r="C97" i="4"/>
  <c r="C88" i="4"/>
  <c r="D88" i="4" s="1"/>
  <c r="C84" i="4"/>
  <c r="C83" i="4"/>
  <c r="C79" i="4"/>
  <c r="D79" i="4" s="1"/>
  <c r="C78" i="4"/>
  <c r="D78" i="4" s="1"/>
  <c r="C75" i="4"/>
  <c r="C74" i="4"/>
  <c r="C77" i="4" s="1"/>
  <c r="D77" i="4" s="1"/>
  <c r="C27" i="3"/>
  <c r="D75" i="1"/>
  <c r="D74" i="1"/>
  <c r="D73" i="1"/>
  <c r="D72" i="1"/>
  <c r="D71" i="1"/>
  <c r="D70" i="1"/>
  <c r="C70" i="1"/>
  <c r="C61" i="1"/>
  <c r="D61" i="1" s="1"/>
  <c r="C59" i="1"/>
  <c r="D59" i="1" s="1"/>
  <c r="C57" i="1"/>
  <c r="C56" i="1"/>
  <c r="C58" i="1" s="1"/>
  <c r="C54" i="1"/>
  <c r="D54" i="1" s="1"/>
  <c r="C52" i="1"/>
  <c r="D52" i="1" s="1"/>
  <c r="C51" i="1"/>
  <c r="D51" i="1" s="1"/>
  <c r="C50" i="1"/>
  <c r="D50" i="1" s="1"/>
  <c r="C48" i="1"/>
  <c r="C47" i="1"/>
  <c r="C53" i="1" s="1"/>
  <c r="D32" i="3"/>
  <c r="D31" i="3"/>
  <c r="D30" i="3"/>
  <c r="D29" i="3"/>
  <c r="D28" i="3"/>
  <c r="C18" i="3"/>
  <c r="D18" i="3" s="1"/>
  <c r="C16" i="3"/>
  <c r="D16" i="3" s="1"/>
  <c r="C15" i="3"/>
  <c r="C17" i="3" s="1"/>
  <c r="D17" i="3" s="1"/>
  <c r="C14" i="3"/>
  <c r="C13" i="3"/>
  <c r="C11" i="3"/>
  <c r="D11" i="3" s="1"/>
  <c r="C10" i="3"/>
  <c r="D10" i="3" s="1"/>
  <c r="C9" i="3"/>
  <c r="D9" i="3" s="1"/>
  <c r="C8" i="3"/>
  <c r="D8" i="3" s="1"/>
  <c r="C7" i="3"/>
  <c r="D7" i="3" s="1"/>
  <c r="C6" i="3"/>
  <c r="D6" i="3" s="1"/>
  <c r="C5" i="3"/>
  <c r="C4" i="3"/>
  <c r="H91" i="3" l="1"/>
  <c r="C582" i="4"/>
  <c r="D582" i="4" s="1"/>
  <c r="D581" i="4"/>
  <c r="D593" i="4" s="1"/>
  <c r="D594" i="4" s="1"/>
  <c r="I383" i="2"/>
  <c r="I384" i="2" s="1"/>
  <c r="H372" i="2"/>
  <c r="C19" i="1"/>
  <c r="D19" i="1" s="1"/>
  <c r="I453" i="2"/>
  <c r="I454" i="2" s="1"/>
  <c r="H442" i="2"/>
  <c r="I442" i="2" s="1"/>
  <c r="I441" i="2"/>
  <c r="C442" i="2"/>
  <c r="D442" i="2" s="1"/>
  <c r="D441" i="2"/>
  <c r="D453" i="2" s="1"/>
  <c r="D454" i="2" s="1"/>
  <c r="H407" i="2"/>
  <c r="I407" i="2" s="1"/>
  <c r="I406" i="2"/>
  <c r="I418" i="2" s="1"/>
  <c r="I419" i="2" s="1"/>
  <c r="D404" i="2"/>
  <c r="C406" i="2"/>
  <c r="M337" i="2"/>
  <c r="N336" i="2"/>
  <c r="N348" i="2" s="1"/>
  <c r="N349" i="2" s="1"/>
  <c r="C337" i="2"/>
  <c r="D337" i="2" s="1"/>
  <c r="D336" i="2"/>
  <c r="C302" i="2"/>
  <c r="C267" i="2"/>
  <c r="D267" i="2" s="1"/>
  <c r="D266" i="2"/>
  <c r="D278" i="2" s="1"/>
  <c r="D279" i="2" s="1"/>
  <c r="C232" i="2"/>
  <c r="C197" i="2"/>
  <c r="D196" i="2"/>
  <c r="D208" i="2" s="1"/>
  <c r="D209" i="2" s="1"/>
  <c r="C162" i="2"/>
  <c r="C127" i="2"/>
  <c r="D138" i="2"/>
  <c r="D139" i="2" s="1"/>
  <c r="D103" i="2"/>
  <c r="D104" i="2" s="1"/>
  <c r="C92" i="2"/>
  <c r="C57" i="2"/>
  <c r="C22" i="2"/>
  <c r="C372" i="3"/>
  <c r="H337" i="3"/>
  <c r="I337" i="3" s="1"/>
  <c r="I336" i="3"/>
  <c r="I348" i="3" s="1"/>
  <c r="I349" i="3" s="1"/>
  <c r="D336" i="3"/>
  <c r="C337" i="3"/>
  <c r="D337" i="3" s="1"/>
  <c r="C302" i="3"/>
  <c r="D302" i="3" s="1"/>
  <c r="D313" i="3" s="1"/>
  <c r="D314" i="3" s="1"/>
  <c r="H267" i="3"/>
  <c r="C232" i="3"/>
  <c r="H197" i="3"/>
  <c r="I197" i="3" s="1"/>
  <c r="I196" i="3"/>
  <c r="I208" i="3" s="1"/>
  <c r="I209" i="3" s="1"/>
  <c r="D208" i="3"/>
  <c r="D209" i="3" s="1"/>
  <c r="C197" i="3"/>
  <c r="D197" i="3" s="1"/>
  <c r="D196" i="3"/>
  <c r="D161" i="3"/>
  <c r="D173" i="3"/>
  <c r="D174" i="3" s="1"/>
  <c r="C92" i="3"/>
  <c r="C547" i="4"/>
  <c r="D436" i="4"/>
  <c r="C440" i="4"/>
  <c r="C437" i="4"/>
  <c r="D437" i="4" s="1"/>
  <c r="C405" i="4"/>
  <c r="D395" i="4"/>
  <c r="D418" i="4" s="1"/>
  <c r="D419" i="4" s="1"/>
  <c r="C397" i="4"/>
  <c r="D397" i="4" s="1"/>
  <c r="D360" i="4"/>
  <c r="C362" i="4"/>
  <c r="D362" i="4" s="1"/>
  <c r="D366" i="4"/>
  <c r="C370" i="4"/>
  <c r="I331" i="4"/>
  <c r="H335" i="4"/>
  <c r="H327" i="4"/>
  <c r="I327" i="4" s="1"/>
  <c r="D331" i="4"/>
  <c r="C335" i="4"/>
  <c r="C327" i="4"/>
  <c r="D327" i="4" s="1"/>
  <c r="D296" i="4"/>
  <c r="C300" i="4"/>
  <c r="C292" i="4"/>
  <c r="D292" i="4" s="1"/>
  <c r="I261" i="4"/>
  <c r="H265" i="4"/>
  <c r="H262" i="4"/>
  <c r="I262" i="4" s="1"/>
  <c r="D260" i="4"/>
  <c r="C264" i="4"/>
  <c r="C262" i="4"/>
  <c r="D262" i="4" s="1"/>
  <c r="D255" i="4"/>
  <c r="C257" i="4"/>
  <c r="D257" i="4" s="1"/>
  <c r="I86" i="4"/>
  <c r="H90" i="4"/>
  <c r="H87" i="4"/>
  <c r="I87" i="4" s="1"/>
  <c r="C187" i="4"/>
  <c r="D187" i="4" s="1"/>
  <c r="D225" i="4"/>
  <c r="C227" i="4"/>
  <c r="D227" i="4" s="1"/>
  <c r="C229" i="4"/>
  <c r="D220" i="4"/>
  <c r="C222" i="4"/>
  <c r="D222" i="4" s="1"/>
  <c r="H195" i="4"/>
  <c r="I191" i="4"/>
  <c r="H187" i="4"/>
  <c r="I187" i="4" s="1"/>
  <c r="D191" i="4"/>
  <c r="C195" i="4"/>
  <c r="C192" i="4"/>
  <c r="D192" i="4" s="1"/>
  <c r="D15" i="1"/>
  <c r="I156" i="4"/>
  <c r="H160" i="4"/>
  <c r="I150" i="4"/>
  <c r="H152" i="4"/>
  <c r="I152" i="4" s="1"/>
  <c r="H157" i="4"/>
  <c r="I157" i="4" s="1"/>
  <c r="H19" i="4"/>
  <c r="I19" i="4" s="1"/>
  <c r="I15" i="4"/>
  <c r="C157" i="4"/>
  <c r="D157" i="4" s="1"/>
  <c r="I20" i="4"/>
  <c r="C81" i="4"/>
  <c r="D81" i="4" s="1"/>
  <c r="C86" i="4"/>
  <c r="C87" i="4" s="1"/>
  <c r="D87" i="4" s="1"/>
  <c r="D156" i="4"/>
  <c r="C160" i="4"/>
  <c r="D16" i="1"/>
  <c r="C20" i="1"/>
  <c r="C17" i="1"/>
  <c r="D17" i="1" s="1"/>
  <c r="C12" i="1"/>
  <c r="D12" i="1" s="1"/>
  <c r="D115" i="4"/>
  <c r="C117" i="4"/>
  <c r="D117" i="4" s="1"/>
  <c r="D86" i="4"/>
  <c r="D89" i="4"/>
  <c r="D85" i="4"/>
  <c r="C80" i="4"/>
  <c r="C76" i="4"/>
  <c r="D76" i="4" s="1"/>
  <c r="C62" i="1"/>
  <c r="D62" i="1" s="1"/>
  <c r="C60" i="1"/>
  <c r="D60" i="1" s="1"/>
  <c r="D58" i="1"/>
  <c r="D53" i="1"/>
  <c r="C55" i="1"/>
  <c r="D55" i="1" s="1"/>
  <c r="C63" i="1"/>
  <c r="C49" i="1"/>
  <c r="D49" i="1" s="1"/>
  <c r="D15" i="3"/>
  <c r="C20" i="3"/>
  <c r="C12" i="3"/>
  <c r="D12" i="3" s="1"/>
  <c r="C19" i="3"/>
  <c r="D19" i="3" s="1"/>
  <c r="D67" i="4"/>
  <c r="D66" i="4"/>
  <c r="D65" i="4"/>
  <c r="D64" i="4"/>
  <c r="D63" i="4"/>
  <c r="C62" i="4"/>
  <c r="D62" i="4" s="1"/>
  <c r="C53" i="4"/>
  <c r="D53" i="4" s="1"/>
  <c r="C49" i="4"/>
  <c r="C48" i="4"/>
  <c r="C44" i="4"/>
  <c r="D44" i="4" s="1"/>
  <c r="C43" i="4"/>
  <c r="D43" i="4" s="1"/>
  <c r="C40" i="4"/>
  <c r="C39" i="4"/>
  <c r="I103" i="3" l="1"/>
  <c r="I104" i="3" s="1"/>
  <c r="H92" i="3"/>
  <c r="C407" i="2"/>
  <c r="D406" i="2"/>
  <c r="D418" i="2" s="1"/>
  <c r="D419" i="2" s="1"/>
  <c r="D348" i="2"/>
  <c r="D349" i="2" s="1"/>
  <c r="D348" i="3"/>
  <c r="D349" i="3" s="1"/>
  <c r="D558" i="4"/>
  <c r="D559" i="4" s="1"/>
  <c r="D440" i="4"/>
  <c r="C441" i="4"/>
  <c r="C406" i="4"/>
  <c r="D370" i="4"/>
  <c r="C371" i="4"/>
  <c r="I335" i="4"/>
  <c r="H336" i="4"/>
  <c r="D335" i="4"/>
  <c r="C336" i="4"/>
  <c r="D300" i="4"/>
  <c r="C301" i="4"/>
  <c r="I265" i="4"/>
  <c r="H266" i="4"/>
  <c r="D264" i="4"/>
  <c r="C266" i="4"/>
  <c r="I90" i="4"/>
  <c r="H91" i="4"/>
  <c r="H21" i="4"/>
  <c r="D229" i="4"/>
  <c r="C231" i="4"/>
  <c r="I195" i="4"/>
  <c r="H196" i="4"/>
  <c r="D195" i="4"/>
  <c r="C196" i="4"/>
  <c r="I160" i="4"/>
  <c r="H161" i="4"/>
  <c r="C41" i="4"/>
  <c r="D41" i="4" s="1"/>
  <c r="C50" i="4"/>
  <c r="D50" i="4" s="1"/>
  <c r="C90" i="4"/>
  <c r="D90" i="4" s="1"/>
  <c r="I21" i="4"/>
  <c r="H22" i="4"/>
  <c r="I22" i="4" s="1"/>
  <c r="C46" i="4"/>
  <c r="D46" i="4" s="1"/>
  <c r="C91" i="4"/>
  <c r="C92" i="4" s="1"/>
  <c r="C42" i="4"/>
  <c r="D42" i="4" s="1"/>
  <c r="C51" i="4"/>
  <c r="C52" i="4" s="1"/>
  <c r="D52" i="4" s="1"/>
  <c r="C45" i="4"/>
  <c r="D160" i="4"/>
  <c r="C161" i="4"/>
  <c r="D20" i="1"/>
  <c r="C21" i="1"/>
  <c r="D138" i="4"/>
  <c r="D139" i="4" s="1"/>
  <c r="C82" i="4"/>
  <c r="D82" i="4" s="1"/>
  <c r="D80" i="4"/>
  <c r="C64" i="1"/>
  <c r="D63" i="1"/>
  <c r="D20" i="3"/>
  <c r="C21" i="3"/>
  <c r="D51" i="4"/>
  <c r="D32" i="4"/>
  <c r="D31" i="4"/>
  <c r="D30" i="4"/>
  <c r="D29" i="4"/>
  <c r="D28" i="4"/>
  <c r="C27" i="4"/>
  <c r="D27" i="4" s="1"/>
  <c r="B22" i="4"/>
  <c r="B21" i="4"/>
  <c r="C18" i="4"/>
  <c r="D18" i="4" s="1"/>
  <c r="C14" i="4"/>
  <c r="C13" i="4"/>
  <c r="C9" i="4"/>
  <c r="D9" i="4" s="1"/>
  <c r="C8" i="4"/>
  <c r="D8" i="4" s="1"/>
  <c r="C5" i="4"/>
  <c r="C4" i="4"/>
  <c r="C7" i="4" s="1"/>
  <c r="D7" i="4" s="1"/>
  <c r="D441" i="4" l="1"/>
  <c r="C442" i="4"/>
  <c r="D442" i="4" s="1"/>
  <c r="D453" i="4" s="1"/>
  <c r="D454" i="4" s="1"/>
  <c r="C407" i="4"/>
  <c r="D371" i="4"/>
  <c r="C372" i="4"/>
  <c r="D372" i="4" s="1"/>
  <c r="D383" i="4" s="1"/>
  <c r="D384" i="4" s="1"/>
  <c r="I336" i="4"/>
  <c r="H337" i="4"/>
  <c r="I337" i="4" s="1"/>
  <c r="I348" i="4" s="1"/>
  <c r="I349" i="4" s="1"/>
  <c r="D336" i="4"/>
  <c r="C337" i="4"/>
  <c r="D337" i="4" s="1"/>
  <c r="D348" i="4" s="1"/>
  <c r="D349" i="4" s="1"/>
  <c r="C302" i="4"/>
  <c r="D302" i="4" s="1"/>
  <c r="D313" i="4" s="1"/>
  <c r="D314" i="4" s="1"/>
  <c r="D301" i="4"/>
  <c r="I266" i="4"/>
  <c r="H267" i="4"/>
  <c r="I267" i="4" s="1"/>
  <c r="I278" i="4" s="1"/>
  <c r="I279" i="4" s="1"/>
  <c r="C267" i="4"/>
  <c r="D267" i="4" s="1"/>
  <c r="D278" i="4" s="1"/>
  <c r="D279" i="4" s="1"/>
  <c r="D266" i="4"/>
  <c r="I91" i="4"/>
  <c r="H92" i="4"/>
  <c r="I92" i="4" s="1"/>
  <c r="I103" i="4" s="1"/>
  <c r="I104" i="4" s="1"/>
  <c r="D103" i="4"/>
  <c r="D104" i="4" s="1"/>
  <c r="C54" i="4"/>
  <c r="D54" i="4" s="1"/>
  <c r="I33" i="4"/>
  <c r="I34" i="4" s="1"/>
  <c r="D231" i="4"/>
  <c r="C232" i="4"/>
  <c r="D232" i="4" s="1"/>
  <c r="H197" i="4"/>
  <c r="I197" i="4" s="1"/>
  <c r="I196" i="4"/>
  <c r="D196" i="4"/>
  <c r="C197" i="4"/>
  <c r="D197" i="4" s="1"/>
  <c r="I161" i="4"/>
  <c r="I173" i="4" s="1"/>
  <c r="I174" i="4" s="1"/>
  <c r="H162" i="4"/>
  <c r="I162" i="4" s="1"/>
  <c r="C16" i="4"/>
  <c r="C20" i="4" s="1"/>
  <c r="D20" i="4" s="1"/>
  <c r="C55" i="4"/>
  <c r="C56" i="4" s="1"/>
  <c r="C11" i="4"/>
  <c r="D11" i="4" s="1"/>
  <c r="C47" i="4"/>
  <c r="D47" i="4" s="1"/>
  <c r="D45" i="4"/>
  <c r="C162" i="4"/>
  <c r="D162" i="4" s="1"/>
  <c r="D161" i="4"/>
  <c r="C22" i="1"/>
  <c r="D22" i="1" s="1"/>
  <c r="D21" i="1"/>
  <c r="D76" i="1"/>
  <c r="D77" i="1" s="1"/>
  <c r="C65" i="1"/>
  <c r="D65" i="1" s="1"/>
  <c r="D64" i="1"/>
  <c r="C22" i="3"/>
  <c r="D21" i="3"/>
  <c r="D33" i="3" s="1"/>
  <c r="D34" i="3" s="1"/>
  <c r="C6" i="4"/>
  <c r="D6" i="4" s="1"/>
  <c r="C10" i="4"/>
  <c r="C15" i="4"/>
  <c r="I208" i="4" l="1"/>
  <c r="I209" i="4" s="1"/>
  <c r="D208" i="4"/>
  <c r="D209" i="4" s="1"/>
  <c r="D243" i="4"/>
  <c r="D244" i="4" s="1"/>
  <c r="D16" i="4"/>
  <c r="D55" i="4"/>
  <c r="D173" i="4"/>
  <c r="D174" i="4" s="1"/>
  <c r="D33" i="1"/>
  <c r="D34" i="1" s="1"/>
  <c r="C57" i="4"/>
  <c r="D57" i="4" s="1"/>
  <c r="D56" i="4"/>
  <c r="D15" i="4"/>
  <c r="C19" i="4"/>
  <c r="D19" i="4" s="1"/>
  <c r="C17" i="4"/>
  <c r="D17" i="4" s="1"/>
  <c r="D10" i="4"/>
  <c r="C12" i="4"/>
  <c r="D12" i="4" s="1"/>
  <c r="D68" i="4" l="1"/>
  <c r="D69" i="4" s="1"/>
  <c r="C21" i="4"/>
  <c r="C22" i="4" l="1"/>
  <c r="D22" i="4" s="1"/>
  <c r="D21" i="4"/>
  <c r="D33" i="4" s="1"/>
  <c r="D34" i="4" s="1"/>
</calcChain>
</file>

<file path=xl/sharedStrings.xml><?xml version="1.0" encoding="utf-8"?>
<sst xmlns="http://schemas.openxmlformats.org/spreadsheetml/2006/main" count="3630" uniqueCount="225">
  <si>
    <t>Information</t>
  </si>
  <si>
    <t>18i + 20j</t>
  </si>
  <si>
    <t>26i + 22j</t>
  </si>
  <si>
    <t>Points</t>
  </si>
  <si>
    <t>Partner's Ship Unit Vector</t>
  </si>
  <si>
    <t>Student's Calculations</t>
  </si>
  <si>
    <t>Correct Calculations</t>
  </si>
  <si>
    <t>Resultant Position Vector</t>
  </si>
  <si>
    <t>Original Position Vector</t>
  </si>
  <si>
    <t>Wind Component i</t>
  </si>
  <si>
    <t>Wind Component j</t>
  </si>
  <si>
    <t>Original Component i</t>
  </si>
  <si>
    <t>Original Component j</t>
  </si>
  <si>
    <t>Resultant Vector Component i</t>
  </si>
  <si>
    <t>Resultant Vector Component j</t>
  </si>
  <si>
    <t>Partner's Ship Unit Vector Component i</t>
  </si>
  <si>
    <t>Partner's Ship Unit Vector Component j</t>
  </si>
  <si>
    <t>Partner's Ship Head Component i</t>
  </si>
  <si>
    <t>Partner's Ship Head Component j</t>
  </si>
  <si>
    <t>Partner's Ship Tail Component i</t>
  </si>
  <si>
    <t>Partner's Ship Tail Component j</t>
  </si>
  <si>
    <t>Partner's Ship's Slope</t>
  </si>
  <si>
    <t>Student's Ship's Slope</t>
  </si>
  <si>
    <t>Student's New Ship's Head Component i</t>
  </si>
  <si>
    <t>Student's New Ship's Head Component j</t>
  </si>
  <si>
    <t>Student's New Ship's Tail Component i</t>
  </si>
  <si>
    <t>Student's New Ship's Tail Component j</t>
  </si>
  <si>
    <t>Student's New Ship's Length</t>
  </si>
  <si>
    <t>Length of Ship</t>
  </si>
  <si>
    <t>Length of Partner's Ship</t>
  </si>
  <si>
    <t>Label Original Vector</t>
  </si>
  <si>
    <t>Label Wind Vector</t>
  </si>
  <si>
    <t>Label Resultant Vector</t>
  </si>
  <si>
    <t>Label Partner's Ship's Vector</t>
  </si>
  <si>
    <t>Label New Ship's Vector</t>
  </si>
  <si>
    <t>TOTAL SCORE</t>
  </si>
  <si>
    <t>Naval Navigator Lab</t>
  </si>
  <si>
    <t>Student's Name: Gurneet Nijjar     Partner's Name: Alexis Guim</t>
  </si>
  <si>
    <t>-</t>
  </si>
  <si>
    <t>GRADE PERCENT</t>
  </si>
  <si>
    <t>0.763i + 0.646j</t>
  </si>
  <si>
    <t>Student's Name: Alexis Guim     Partner's Name: Gurneet Nijjar</t>
  </si>
  <si>
    <t>18i + 18j</t>
  </si>
  <si>
    <t>Student's Name: Niklas Savitt     Partner's Name: Unknown</t>
  </si>
  <si>
    <t>16i + 20j</t>
  </si>
  <si>
    <t>0.753i + 0.656j</t>
  </si>
  <si>
    <t>12i + 14j</t>
  </si>
  <si>
    <t>0.77i + 0.638j</t>
  </si>
  <si>
    <t>34i + 22j</t>
  </si>
  <si>
    <t>42i + 24j</t>
  </si>
  <si>
    <t>0.807i + 0.59j</t>
  </si>
  <si>
    <t>Student's Name: Backup Copy     Partner's Name: Unknown</t>
  </si>
  <si>
    <t>Student's Name: Jackson Baker     Partner's Name: Unknown</t>
  </si>
  <si>
    <t>20i + 18j</t>
  </si>
  <si>
    <t>Student's Name: Alan Kawasaki     Partner's Name: Chloe Stowers</t>
  </si>
  <si>
    <t>16i + 16j</t>
  </si>
  <si>
    <t>24i + 18j</t>
  </si>
  <si>
    <t>0.8i + 0.6j</t>
  </si>
  <si>
    <t>Student's Name: Chloe Stowers     Partner's Name: Alan Kawasaki</t>
  </si>
  <si>
    <t>15i + 18j</t>
  </si>
  <si>
    <t>23i + 20j</t>
  </si>
  <si>
    <t>Student's Name: Janelle Gruss     Partner's Name: Scotti Morrone</t>
  </si>
  <si>
    <t>4i + 10j</t>
  </si>
  <si>
    <t>12i + 12j</t>
  </si>
  <si>
    <t>0.768i + 0.64j</t>
  </si>
  <si>
    <t>Student's Name: Scotti Morrone     Partner's Name: Janelle Gruss</t>
  </si>
  <si>
    <t>16i + 18j</t>
  </si>
  <si>
    <t>24i + 20j</t>
  </si>
  <si>
    <t>0.588i + 0.809j</t>
  </si>
  <si>
    <t>Student's Name: Sama Jasim     Partner's Name: Unknown</t>
  </si>
  <si>
    <t>17i + 18j</t>
  </si>
  <si>
    <t>25i + 20j</t>
  </si>
  <si>
    <t>0.645i + 0.763j</t>
  </si>
  <si>
    <t>Student's Name: Louise Ha     Partner's Name: Michael Jasper</t>
  </si>
  <si>
    <t>19i + 17j</t>
  </si>
  <si>
    <t>26i + 19j</t>
  </si>
  <si>
    <t>0.868i + 0.496j</t>
  </si>
  <si>
    <t>Student's Name: Michael Jasper     Partner's Name: Louise Ha</t>
  </si>
  <si>
    <t>Student's Name: Kira Schmidt     Partner's Name: Jasmyne Damon</t>
  </si>
  <si>
    <t>12i + 16j</t>
  </si>
  <si>
    <t>0.822i + 0.569j</t>
  </si>
  <si>
    <t>Student's Name: Jasmyne Damon     Partner's Name: Kira Schmidt</t>
  </si>
  <si>
    <t>18i + 16j</t>
  </si>
  <si>
    <t>26i + 18j</t>
  </si>
  <si>
    <t>0.743i + 0.669j</t>
  </si>
  <si>
    <t>Student's Name: Isaiah Jackson     Partner's Name: Unknown</t>
  </si>
  <si>
    <t>14i + 20j</t>
  </si>
  <si>
    <t>18i + 22j</t>
  </si>
  <si>
    <t>0.796i + 0.605j</t>
  </si>
  <si>
    <t>18i + 6j</t>
  </si>
  <si>
    <t>Student's Name: Matt Le     Partner's Name: Eloisa Karp</t>
  </si>
  <si>
    <t>24i + 8j</t>
  </si>
  <si>
    <t>0.530i + 0.848j</t>
  </si>
  <si>
    <t>Student's Name: Eloisa Karp     Partner's Name: Matt Le</t>
  </si>
  <si>
    <t>10i + 16j</t>
  </si>
  <si>
    <t>0.948i + 0.316j</t>
  </si>
  <si>
    <t>Student's Name: Maya Cook     Partner's Name: Unknown</t>
  </si>
  <si>
    <t>0.780i + 0.624j</t>
  </si>
  <si>
    <t>Student's Name: Ash Tullao     Partner's Name: Unknown</t>
  </si>
  <si>
    <t>20i + 20j</t>
  </si>
  <si>
    <t>28i + 24j</t>
  </si>
  <si>
    <t>Student's Name: Jalen Roderick     Partner's Name: Unknown</t>
  </si>
  <si>
    <t>17i + 17j</t>
  </si>
  <si>
    <t>25i + 19j</t>
  </si>
  <si>
    <t>0.633i + 0.774j</t>
  </si>
  <si>
    <t>Student's Name: Levi Pilcher     Partner's Name: Unknown</t>
  </si>
  <si>
    <t>16i + 14j</t>
  </si>
  <si>
    <t>24i + 16j</t>
  </si>
  <si>
    <t>0.625i + 0.781j</t>
  </si>
  <si>
    <t>Student's Name: Oscar Rodriguez     Partner's Name: Unknown</t>
  </si>
  <si>
    <t>0.664i + 0.747j</t>
  </si>
  <si>
    <t>Student's Name: David Casey     Partner's Name: Unknown</t>
  </si>
  <si>
    <t>Student's Name: David Villegas     Partner's Name: Unknown</t>
  </si>
  <si>
    <t>28i + 22j</t>
  </si>
  <si>
    <t>22i + 22j</t>
  </si>
  <si>
    <t>0.743i + 0.668j</t>
  </si>
  <si>
    <t>Student's Name: Jason Kalaboukis     Partner's Name: Meghan Bergeson</t>
  </si>
  <si>
    <t>Student's Name: Ismar Kadric     Partner's Name: Andrew Zuniga</t>
  </si>
  <si>
    <t>19i + 18j</t>
  </si>
  <si>
    <t>29i + 24j</t>
  </si>
  <si>
    <t>0.651i + 0.759j</t>
  </si>
  <si>
    <t>Student's Name: Andrew Zuniga     Partner's Name: Ismar Kadric</t>
  </si>
  <si>
    <t>8i + 24j</t>
  </si>
  <si>
    <t>0i + 22j</t>
  </si>
  <si>
    <t>Student's Name: Jacob Gil     Partner's Name: Unknown</t>
  </si>
  <si>
    <t>28i + 16j</t>
  </si>
  <si>
    <t>Student's Name: Sydney Uyeda     Partner's Name: Jade Raynon</t>
  </si>
  <si>
    <t>0i + 14j</t>
  </si>
  <si>
    <t>8i + 16j</t>
  </si>
  <si>
    <t>0.447i + 0.894j</t>
  </si>
  <si>
    <t>Student's Name: Jade Raynon     Partner's Name: Sydney Uyeda</t>
  </si>
  <si>
    <t>Student's Name: Matt Dempelein     Partner's Name: Unknown</t>
  </si>
  <si>
    <t>0i + 24j</t>
  </si>
  <si>
    <t>12i + 26j</t>
  </si>
  <si>
    <t>0.160i + 0.99j</t>
  </si>
  <si>
    <t>Student's Name: Caleb Lee     Partner's Name: Israel Munoz</t>
  </si>
  <si>
    <t>10i + 25j</t>
  </si>
  <si>
    <t>18i + 27j</t>
  </si>
  <si>
    <t>Student's Name: Israel Munoz     Partner's Name: Caleb Lee</t>
  </si>
  <si>
    <t>11i + 24j</t>
  </si>
  <si>
    <t>18i + 17j</t>
  </si>
  <si>
    <t>0.0384i + 0.85j</t>
  </si>
  <si>
    <t>Student's Name: Jason Wagner-Jauregg     Partner's Name: Unknown</t>
  </si>
  <si>
    <t>Student's Name: Tyler Pesavento     Partner's Name: Minho Kim</t>
  </si>
  <si>
    <t>8i + 8j</t>
  </si>
  <si>
    <t>15i + 10j</t>
  </si>
  <si>
    <t>0.83i + 0.55j</t>
  </si>
  <si>
    <t>Student's Name: Minho Kim     Partner's Name: Tyler Pesavento</t>
  </si>
  <si>
    <t>9i + 9j</t>
  </si>
  <si>
    <t>13i + 11j</t>
  </si>
  <si>
    <t>0.832i + 0.554j</t>
  </si>
  <si>
    <t>Student's Name: Dylan Hazen     Partner's Name: Mitchell King</t>
  </si>
  <si>
    <t>Student's Name: Mitchell King     Partner's Name: Dylan Hazen</t>
  </si>
  <si>
    <t>4i + 8j</t>
  </si>
  <si>
    <t>12i + 10j</t>
  </si>
  <si>
    <t>Student's Name: Alexis Bailey     Partner's Name: Andrew Moore</t>
  </si>
  <si>
    <t>20i + 14j</t>
  </si>
  <si>
    <t>Student's Name: Andrew Moore     Partner's Name: Alexis Bailey</t>
  </si>
  <si>
    <t>9i + 11j</t>
  </si>
  <si>
    <t>13i + 14j</t>
  </si>
  <si>
    <t>0.663i + 0.774j</t>
  </si>
  <si>
    <t>Student's Name: Elias Granados     Partner's Name: Unknown</t>
  </si>
  <si>
    <t>10i + 10j</t>
  </si>
  <si>
    <t>13i + 9j</t>
  </si>
  <si>
    <t>21i + 24j</t>
  </si>
  <si>
    <t>Student's Name: Jacob Castro     Partner's Name: Unknown</t>
  </si>
  <si>
    <t>Student's Name: Hana Tzou     Partner's Name: Unknown</t>
  </si>
  <si>
    <t>0.707i + 0.707j</t>
  </si>
  <si>
    <t>Student's Name: Felicia Beeson     Partner's Name: Unknown</t>
  </si>
  <si>
    <t>4i + 4j</t>
  </si>
  <si>
    <t>6i + 4j</t>
  </si>
  <si>
    <t>Student's Name: Sinclair Madrid     Partner's Name: Unknown</t>
  </si>
  <si>
    <t>Student's Name: Alex Trigonis     Partner's Name: Unknown</t>
  </si>
  <si>
    <t>29i + 20j</t>
  </si>
  <si>
    <t>Student's Name: Nick Norris     Partner's Name: Unknown</t>
  </si>
  <si>
    <t>0i + 25j</t>
  </si>
  <si>
    <t>29i + 8j</t>
  </si>
  <si>
    <t>Student's Name: Erika Tsukimura     Partner's Name: Unknown</t>
  </si>
  <si>
    <t>25i + 12j</t>
  </si>
  <si>
    <t>0.87i + 0.49j</t>
  </si>
  <si>
    <t>Student's Name: Lindsey Langan     Partner's Name: Unknown</t>
  </si>
  <si>
    <t>14i + 16j</t>
  </si>
  <si>
    <t>22i + 20j</t>
  </si>
  <si>
    <t>0.808i + 0.588j</t>
  </si>
  <si>
    <t>Student's Name: Kylie Newberg     Partner's Name: Zach Pedro</t>
  </si>
  <si>
    <t>Student's Name: Edgar Morales     Partner's Name: Unknown</t>
  </si>
  <si>
    <t>Student's Name: Julia Mazlumyan     Partner's Name: Zach Padro</t>
  </si>
  <si>
    <t>Student's Name: Zach Padro     Partner's Name: Kylie Newberg</t>
  </si>
  <si>
    <t>22i + 16j</t>
  </si>
  <si>
    <t>26i + 24j</t>
  </si>
  <si>
    <t>0.742i + 0.669j</t>
  </si>
  <si>
    <t>Student's Name: Alex Noffsinger-Kamp     Partner's Name: Mikayla Moe</t>
  </si>
  <si>
    <t>4i + 32j</t>
  </si>
  <si>
    <t>0.964i + 0.266j</t>
  </si>
  <si>
    <t>Student's Name:  Mikayla Moe     Partner's Name: Alex Noffsinger-Kamp</t>
  </si>
  <si>
    <t>25i + 0j</t>
  </si>
  <si>
    <t>0.124i + 0.992j</t>
  </si>
  <si>
    <t>Student's Name:  Sheily Munoz     Partner's Name: Connor Ngo</t>
  </si>
  <si>
    <t>24i + 28j</t>
  </si>
  <si>
    <t>0.658i + 0.750j</t>
  </si>
  <si>
    <t>Student's Name: Connor Ngo      Partner's Name: Sheily Munoz</t>
  </si>
  <si>
    <t>17i + 16j</t>
  </si>
  <si>
    <t>Student's Name: James Lumbera      Partner's Name: Edgar Morales</t>
  </si>
  <si>
    <t>Student's Name: Megan Sidlow      Partner's Name: Unknown</t>
  </si>
  <si>
    <t>0.691i + 0.723j</t>
  </si>
  <si>
    <t>Student was absent and missed the first part will add 2 points to score (18/22).</t>
  </si>
  <si>
    <t>Student's Name: Meghan Bergeson     Partner's Name: Jason Kalaboukis</t>
  </si>
  <si>
    <t>Student's Name: Ismail Hersi     Partner's Name: Unknown</t>
  </si>
  <si>
    <t>25i + 14j</t>
  </si>
  <si>
    <t>0.901i + 0.432j</t>
  </si>
  <si>
    <t>Exempt, absent</t>
  </si>
  <si>
    <t>0.685i + 0.733j</t>
  </si>
  <si>
    <t>14i + 14j</t>
  </si>
  <si>
    <t>0i + 80j</t>
  </si>
  <si>
    <t>92i + 84j</t>
  </si>
  <si>
    <t>0.650i + 0.750j</t>
  </si>
  <si>
    <t>16i + 24j</t>
  </si>
  <si>
    <t>8i + 22j</t>
  </si>
  <si>
    <t>0.887i + 0.461j</t>
  </si>
  <si>
    <t>24i + 22j</t>
  </si>
  <si>
    <t>Student's Name: Brianna Citrigno    Partner's Name: Alexis Guim</t>
  </si>
  <si>
    <t>Student's Name: Caroline Ware    Partner's Name: None</t>
  </si>
  <si>
    <t>Graded student only on what they were able to accomplish in class. Missed 1.5 points and -3 for being super late</t>
  </si>
  <si>
    <t>Student's Name: Sadie Patrick    Partner's Name: None</t>
  </si>
  <si>
    <t>21i + 25j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</si>
</sst>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&quot; yards&quot;"/>
    <numFmt numFmtId="165" formatCode="0.000&quot;i&quot;"/>
    <numFmt numFmtId="166" formatCode="0.000&quot;j&quot;"/>
    <numFmt numFmtId="167" formatCode="0.000"/>
    <numFmt numFmtId="168" formatCode="&quot;TRUE&quot;;\ &quot;FALSE&quot;;\ &quot;0&quot;"/>
    <numFmt numFmtId="169" formatCode="0.000%"/>
  </numFmts>
  <fonts count="5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theme="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20">
    <xf numFmtId="0" fontId="0" fillId="0" borderId="0" xfId="0"/>
    <xf numFmtId="0" fontId="3" fillId="0" borderId="0" xfId="0" applyFont="1"/>
    <xf numFmtId="0" fontId="0" fillId="0" borderId="0" xfId="0" applyNumberFormat="1" applyAlignment="1">
      <alignment horizontal="right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167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/>
    </xf>
    <xf numFmtId="168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3" fillId="0" borderId="2" xfId="3"/>
    <xf numFmtId="166" fontId="0" fillId="0" borderId="0" xfId="0" applyNumberFormat="1" applyAlignment="1">
      <alignment horizontal="center"/>
    </xf>
    <xf numFmtId="169" fontId="3" fillId="0" borderId="2" xfId="3" applyNumberFormat="1"/>
    <xf numFmtId="0" fontId="0" fillId="0" borderId="0" xfId="0" applyNumberFormat="1"/>
    <xf numFmtId="0" fontId="4" fillId="0" borderId="0" xfId="1" applyFont="1" applyAlignment="1">
      <alignment horizontal="center"/>
    </xf>
    <xf numFmtId="0" fontId="2" fillId="0" borderId="1" xfId="2" applyFont="1" applyAlignment="1">
      <alignment horizontal="center"/>
    </xf>
    <xf numFmtId="0" fontId="0" fillId="0" borderId="3" xfId="0" applyBorder="1" applyAlignment="1">
      <alignment horizontal="center"/>
    </xf>
  </cellXfs>
  <cellStyles count="4">
    <cellStyle name="Heading 2" xfId="2" builtinId="17"/>
    <cellStyle name="Normal" xfId="0" builtinId="0"/>
    <cellStyle name="Title" xfId="1" builtinId="15"/>
    <cellStyle name="Total" xfId="3" builtinId="25"/>
  </cellStyles>
  <dxfs count="131"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30"/>
      <tableStyleElement type="headerRow" dxfId="12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7" name="Table18" displayName="Table18" ref="A46:D77" totalsRowShown="0" headerRowDxfId="128">
  <autoFilter ref="A46:D77"/>
  <tableColumns count="4">
    <tableColumn id="1" name="Information"/>
    <tableColumn id="2" name="Student's Calculations"/>
    <tableColumn id="3" name="Correct Calculations"/>
    <tableColumn id="5" name="Points" dataDxfId="127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52" name="Table18653" displayName="Table18653" ref="A248:D279" totalsRowShown="0" headerRowDxfId="110">
  <autoFilter ref="A248:D279"/>
  <tableColumns count="4">
    <tableColumn id="1" name="Information"/>
    <tableColumn id="2" name="Student's Calculations"/>
    <tableColumn id="3" name="Correct Calculations"/>
    <tableColumn id="5" name="Points" dataDxfId="109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53" name="Table18654" displayName="Table18654" ref="A283:D314" totalsRowShown="0" headerRowDxfId="108">
  <autoFilter ref="A283:D314"/>
  <tableColumns count="4">
    <tableColumn id="1" name="Information"/>
    <tableColumn id="2" name="Student's Calculations"/>
    <tableColumn id="3" name="Correct Calculations"/>
    <tableColumn id="5" name="Points" dataDxfId="107"/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id="54" name="Table18655" displayName="Table18655" ref="A318:D349" totalsRowShown="0" headerRowDxfId="106">
  <autoFilter ref="A318:D349"/>
  <tableColumns count="4">
    <tableColumn id="1" name="Information"/>
    <tableColumn id="2" name="Student's Calculations"/>
    <tableColumn id="3" name="Correct Calculations"/>
    <tableColumn id="5" name="Points" dataDxfId="105"/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id="55" name="Table18656" displayName="Table18656" ref="A353:D384" totalsRowShown="0" headerRowDxfId="104">
  <autoFilter ref="A353:D384"/>
  <tableColumns count="4">
    <tableColumn id="1" name="Information"/>
    <tableColumn id="2" name="Student's Calculations"/>
    <tableColumn id="3" name="Correct Calculations"/>
    <tableColumn id="5" name="Points" dataDxfId="103"/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id="57" name="Table18658" displayName="Table18658" ref="F318:I349" totalsRowShown="0" headerRowDxfId="102">
  <autoFilter ref="F318:I349"/>
  <tableColumns count="4">
    <tableColumn id="1" name="Information"/>
    <tableColumn id="2" name="Student's Calculations"/>
    <tableColumn id="3" name="Correct Calculations"/>
    <tableColumn id="5" name="Points" dataDxfId="101"/>
  </tableColumns>
  <tableStyleInfo name="TableStyleMedium6" showFirstColumn="0" showLastColumn="0" showRowStripes="1" showColumnStripes="0"/>
</table>
</file>

<file path=xl/tables/table15.xml><?xml version="1.0" encoding="utf-8"?>
<table xmlns="http://schemas.openxmlformats.org/spreadsheetml/2006/main" id="59" name="Table18660" displayName="Table18660" ref="K318:N349" totalsRowShown="0" headerRowDxfId="100">
  <autoFilter ref="K318:N349"/>
  <tableColumns count="4">
    <tableColumn id="1" name="Information"/>
    <tableColumn id="2" name="Student's Calculations"/>
    <tableColumn id="3" name="Correct Calculations"/>
    <tableColumn id="5" name="Points" dataDxfId="99"/>
  </tableColumns>
  <tableStyleInfo name="TableStyleMedium6" showFirstColumn="0" showLastColumn="0" showRowStripes="1" showColumnStripes="0"/>
</table>
</file>

<file path=xl/tables/table16.xml><?xml version="1.0" encoding="utf-8"?>
<table xmlns="http://schemas.openxmlformats.org/spreadsheetml/2006/main" id="60" name="Table18661" displayName="Table18661" ref="A388:D419" totalsRowShown="0" headerRowDxfId="98">
  <autoFilter ref="A388:D419"/>
  <tableColumns count="4">
    <tableColumn id="1" name="Information"/>
    <tableColumn id="2" name="Student's Calculations"/>
    <tableColumn id="3" name="Correct Calculations"/>
    <tableColumn id="5" name="Points" dataDxfId="97"/>
  </tableColumns>
  <tableStyleInfo name="TableStyleMedium6" showFirstColumn="0" showLastColumn="0" showRowStripes="1" showColumnStripes="0"/>
</table>
</file>

<file path=xl/tables/table17.xml><?xml version="1.0" encoding="utf-8"?>
<table xmlns="http://schemas.openxmlformats.org/spreadsheetml/2006/main" id="61" name="Table18662" displayName="Table18662" ref="F388:I419" totalsRowShown="0" headerRowDxfId="96">
  <autoFilter ref="F388:I419"/>
  <tableColumns count="4">
    <tableColumn id="1" name="Information"/>
    <tableColumn id="2" name="Student's Calculations"/>
    <tableColumn id="3" name="Correct Calculations"/>
    <tableColumn id="5" name="Points" dataDxfId="95"/>
  </tableColumns>
  <tableStyleInfo name="TableStyleMedium6" showFirstColumn="0" showLastColumn="0" showRowStripes="1" showColumnStripes="0"/>
</table>
</file>

<file path=xl/tables/table18.xml><?xml version="1.0" encoding="utf-8"?>
<table xmlns="http://schemas.openxmlformats.org/spreadsheetml/2006/main" id="62" name="Table18663" displayName="Table18663" ref="A423:D454" totalsRowShown="0" headerRowDxfId="94">
  <autoFilter ref="A423:D454"/>
  <tableColumns count="4">
    <tableColumn id="1" name="Information"/>
    <tableColumn id="2" name="Student's Calculations"/>
    <tableColumn id="3" name="Correct Calculations"/>
    <tableColumn id="5" name="Points" dataDxfId="93"/>
  </tableColumns>
  <tableStyleInfo name="TableStyleMedium6" showFirstColumn="0" showLastColumn="0" showRowStripes="1" showColumnStripes="0"/>
</table>
</file>

<file path=xl/tables/table19.xml><?xml version="1.0" encoding="utf-8"?>
<table xmlns="http://schemas.openxmlformats.org/spreadsheetml/2006/main" id="63" name="Table18664" displayName="Table18664" ref="F423:I454" totalsRowShown="0" headerRowDxfId="92">
  <autoFilter ref="F423:I454"/>
  <tableColumns count="4">
    <tableColumn id="1" name="Information"/>
    <tableColumn id="2" name="Student's Calculations"/>
    <tableColumn id="3" name="Correct Calculations"/>
    <tableColumn id="5" name="Points" dataDxfId="91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5" name="Table186" displayName="Table186" ref="A3:D34" totalsRowShown="0" headerRowDxfId="126">
  <autoFilter ref="A3:D34"/>
  <tableColumns count="4">
    <tableColumn id="1" name="Information"/>
    <tableColumn id="2" name="Student's Calculations"/>
    <tableColumn id="3" name="Correct Calculations"/>
    <tableColumn id="5" name="Points" dataDxfId="125"/>
  </tableColumns>
  <tableStyleInfo name="TableStyleMedium6" showFirstColumn="0" showLastColumn="0" showRowStripes="1" showColumnStripes="0"/>
</table>
</file>

<file path=xl/tables/table20.xml><?xml version="1.0" encoding="utf-8"?>
<table xmlns="http://schemas.openxmlformats.org/spreadsheetml/2006/main" id="64" name="Table18665" displayName="Table18665" ref="F353:I384" totalsRowShown="0" headerRowDxfId="90">
  <autoFilter ref="F353:I384"/>
  <tableColumns count="4">
    <tableColumn id="1" name="Information"/>
    <tableColumn id="2" name="Student's Calculations"/>
    <tableColumn id="3" name="Correct Calculations"/>
    <tableColumn id="5" name="Points" dataDxfId="89"/>
  </tableColumns>
  <tableStyleInfo name="TableStyleMedium6" showFirstColumn="0" showLastColumn="0" showRowStripes="1" showColumnStripes="0"/>
</table>
</file>

<file path=xl/tables/table21.xml><?xml version="1.0" encoding="utf-8"?>
<table xmlns="http://schemas.openxmlformats.org/spreadsheetml/2006/main" id="28" name="Table18629" displayName="Table18629" ref="A458:D489" totalsRowShown="0" headerRowDxfId="88">
  <autoFilter ref="A458:D489"/>
  <tableColumns count="4">
    <tableColumn id="1" name="Information"/>
    <tableColumn id="2" name="Student's Calculations"/>
    <tableColumn id="3" name="Correct Calculations"/>
    <tableColumn id="5" name="Points" dataDxfId="87"/>
  </tableColumns>
  <tableStyleInfo name="TableStyleMedium6" showFirstColumn="0" showLastColumn="0" showRowStripes="1" showColumnStripes="0"/>
</table>
</file>

<file path=xl/tables/table22.xml><?xml version="1.0" encoding="utf-8"?>
<table xmlns="http://schemas.openxmlformats.org/spreadsheetml/2006/main" id="6" name="Table17" displayName="Table17" ref="A3:D34" totalsRowShown="0" headerRowDxfId="86">
  <autoFilter ref="A3:D34"/>
  <tableColumns count="4">
    <tableColumn id="1" name="Information"/>
    <tableColumn id="2" name="Student's Calculations"/>
    <tableColumn id="3" name="Correct Calculations"/>
    <tableColumn id="5" name="Points" dataDxfId="85"/>
  </tableColumns>
  <tableStyleInfo name="TableStyleMedium6" showFirstColumn="0" showLastColumn="0" showRowStripes="1" showColumnStripes="0"/>
</table>
</file>

<file path=xl/tables/table23.xml><?xml version="1.0" encoding="utf-8"?>
<table xmlns="http://schemas.openxmlformats.org/spreadsheetml/2006/main" id="26" name="Table18627" displayName="Table18627" ref="A38:D69" totalsRowShown="0" headerRowDxfId="84">
  <autoFilter ref="A38:D69"/>
  <tableColumns count="4">
    <tableColumn id="1" name="Information"/>
    <tableColumn id="2" name="Student's Calculations"/>
    <tableColumn id="3" name="Correct Calculations"/>
    <tableColumn id="5" name="Points" dataDxfId="83"/>
  </tableColumns>
  <tableStyleInfo name="TableStyleMedium6" showFirstColumn="0" showLastColumn="0" showRowStripes="1" showColumnStripes="0"/>
</table>
</file>

<file path=xl/tables/table24.xml><?xml version="1.0" encoding="utf-8"?>
<table xmlns="http://schemas.openxmlformats.org/spreadsheetml/2006/main" id="27" name="Table18628" displayName="Table18628" ref="A73:D104" totalsRowShown="0" headerRowDxfId="82">
  <autoFilter ref="A73:D104"/>
  <tableColumns count="4">
    <tableColumn id="1" name="Information"/>
    <tableColumn id="2" name="Student's Calculations"/>
    <tableColumn id="3" name="Correct Calculations"/>
    <tableColumn id="5" name="Points" dataDxfId="81"/>
  </tableColumns>
  <tableStyleInfo name="TableStyleMedium6" showFirstColumn="0" showLastColumn="0" showRowStripes="1" showColumnStripes="0"/>
</table>
</file>

<file path=xl/tables/table25.xml><?xml version="1.0" encoding="utf-8"?>
<table xmlns="http://schemas.openxmlformats.org/spreadsheetml/2006/main" id="29" name="Table18630" displayName="Table18630" ref="F3:I34" totalsRowShown="0" headerRowDxfId="80">
  <autoFilter ref="F3:I34"/>
  <tableColumns count="4">
    <tableColumn id="1" name="Information"/>
    <tableColumn id="2" name="Student's Calculations"/>
    <tableColumn id="3" name="Correct Calculations"/>
    <tableColumn id="5" name="Points" dataDxfId="79"/>
  </tableColumns>
  <tableStyleInfo name="TableStyleMedium6" showFirstColumn="0" showLastColumn="0" showRowStripes="1" showColumnStripes="0"/>
</table>
</file>

<file path=xl/tables/table26.xml><?xml version="1.0" encoding="utf-8"?>
<table xmlns="http://schemas.openxmlformats.org/spreadsheetml/2006/main" id="30" name="Table18631" displayName="Table18631" ref="A108:D139" totalsRowShown="0" headerRowDxfId="78">
  <autoFilter ref="A108:D139"/>
  <tableColumns count="4">
    <tableColumn id="1" name="Information"/>
    <tableColumn id="2" name="Student's Calculations"/>
    <tableColumn id="3" name="Correct Calculations"/>
    <tableColumn id="5" name="Points" dataDxfId="77"/>
  </tableColumns>
  <tableStyleInfo name="TableStyleMedium6" showFirstColumn="0" showLastColumn="0" showRowStripes="1" showColumnStripes="0"/>
</table>
</file>

<file path=xl/tables/table27.xml><?xml version="1.0" encoding="utf-8"?>
<table xmlns="http://schemas.openxmlformats.org/spreadsheetml/2006/main" id="31" name="Table18632" displayName="Table18632" ref="A143:D174" totalsRowShown="0" headerRowDxfId="76">
  <autoFilter ref="A143:D174"/>
  <tableColumns count="4">
    <tableColumn id="1" name="Information"/>
    <tableColumn id="2" name="Student's Calculations"/>
    <tableColumn id="3" name="Correct Calculations"/>
    <tableColumn id="5" name="Points" dataDxfId="75"/>
  </tableColumns>
  <tableStyleInfo name="TableStyleMedium6" showFirstColumn="0" showLastColumn="0" showRowStripes="1" showColumnStripes="0"/>
</table>
</file>

<file path=xl/tables/table28.xml><?xml version="1.0" encoding="utf-8"?>
<table xmlns="http://schemas.openxmlformats.org/spreadsheetml/2006/main" id="32" name="Table18633" displayName="Table18633" ref="A178:D209" totalsRowShown="0" headerRowDxfId="74">
  <autoFilter ref="A178:D209"/>
  <tableColumns count="4">
    <tableColumn id="1" name="Information"/>
    <tableColumn id="2" name="Student's Calculations"/>
    <tableColumn id="3" name="Correct Calculations"/>
    <tableColumn id="5" name="Points" dataDxfId="73"/>
  </tableColumns>
  <tableStyleInfo name="TableStyleMedium6" showFirstColumn="0" showLastColumn="0" showRowStripes="1" showColumnStripes="0"/>
</table>
</file>

<file path=xl/tables/table29.xml><?xml version="1.0" encoding="utf-8"?>
<table xmlns="http://schemas.openxmlformats.org/spreadsheetml/2006/main" id="34" name="Table18635" displayName="Table18635" ref="F178:I209" totalsRowShown="0" headerRowDxfId="72">
  <autoFilter ref="F178:I209"/>
  <tableColumns count="4">
    <tableColumn id="1" name="Information"/>
    <tableColumn id="2" name="Student's Calculations"/>
    <tableColumn id="3" name="Correct Calculations"/>
    <tableColumn id="5" name="Points" dataDxfId="71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45" name="Table18646" displayName="Table18646" ref="A3:D34" totalsRowShown="0" headerRowDxfId="124">
  <autoFilter ref="A3:D34"/>
  <tableColumns count="4">
    <tableColumn id="1" name="Information"/>
    <tableColumn id="2" name="Student's Calculations"/>
    <tableColumn id="3" name="Correct Calculations"/>
    <tableColumn id="5" name="Points" dataDxfId="123"/>
  </tableColumns>
  <tableStyleInfo name="TableStyleMedium6" showFirstColumn="0" showLastColumn="0" showRowStripes="1" showColumnStripes="0"/>
</table>
</file>

<file path=xl/tables/table30.xml><?xml version="1.0" encoding="utf-8"?>
<table xmlns="http://schemas.openxmlformats.org/spreadsheetml/2006/main" id="35" name="Table18636" displayName="Table18636" ref="A213:D244" totalsRowShown="0" headerRowDxfId="70">
  <autoFilter ref="A213:D244"/>
  <tableColumns count="4">
    <tableColumn id="1" name="Information"/>
    <tableColumn id="2" name="Student's Calculations"/>
    <tableColumn id="3" name="Correct Calculations"/>
    <tableColumn id="5" name="Points" dataDxfId="69"/>
  </tableColumns>
  <tableStyleInfo name="TableStyleMedium6" showFirstColumn="0" showLastColumn="0" showRowStripes="1" showColumnStripes="0"/>
</table>
</file>

<file path=xl/tables/table31.xml><?xml version="1.0" encoding="utf-8"?>
<table xmlns="http://schemas.openxmlformats.org/spreadsheetml/2006/main" id="36" name="Table18637" displayName="Table18637" ref="A248:D279" totalsRowShown="0" headerRowDxfId="68">
  <autoFilter ref="A248:D279"/>
  <tableColumns count="4">
    <tableColumn id="1" name="Information"/>
    <tableColumn id="2" name="Student's Calculations"/>
    <tableColumn id="3" name="Correct Calculations"/>
    <tableColumn id="5" name="Points" dataDxfId="67"/>
  </tableColumns>
  <tableStyleInfo name="TableStyleMedium6" showFirstColumn="0" showLastColumn="0" showRowStripes="1" showColumnStripes="0"/>
</table>
</file>

<file path=xl/tables/table32.xml><?xml version="1.0" encoding="utf-8"?>
<table xmlns="http://schemas.openxmlformats.org/spreadsheetml/2006/main" id="37" name="Table18638" displayName="Table18638" ref="F248:I279" totalsRowShown="0" headerRowDxfId="66">
  <autoFilter ref="F248:I279"/>
  <tableColumns count="4">
    <tableColumn id="1" name="Information"/>
    <tableColumn id="2" name="Student's Calculations"/>
    <tableColumn id="3" name="Correct Calculations"/>
    <tableColumn id="5" name="Points" dataDxfId="65"/>
  </tableColumns>
  <tableStyleInfo name="TableStyleMedium6" showFirstColumn="0" showLastColumn="0" showRowStripes="1" showColumnStripes="0"/>
</table>
</file>

<file path=xl/tables/table33.xml><?xml version="1.0" encoding="utf-8"?>
<table xmlns="http://schemas.openxmlformats.org/spreadsheetml/2006/main" id="38" name="Table18639" displayName="Table18639" ref="A283:D314" totalsRowShown="0" headerRowDxfId="64">
  <autoFilter ref="A283:D314"/>
  <tableColumns count="4">
    <tableColumn id="1" name="Information"/>
    <tableColumn id="2" name="Student's Calculations"/>
    <tableColumn id="3" name="Correct Calculations"/>
    <tableColumn id="5" name="Points" dataDxfId="63"/>
  </tableColumns>
  <tableStyleInfo name="TableStyleMedium6" showFirstColumn="0" showLastColumn="0" showRowStripes="1" showColumnStripes="0"/>
</table>
</file>

<file path=xl/tables/table34.xml><?xml version="1.0" encoding="utf-8"?>
<table xmlns="http://schemas.openxmlformats.org/spreadsheetml/2006/main" id="39" name="Table18640" displayName="Table18640" ref="A318:D349" totalsRowShown="0" headerRowDxfId="62">
  <autoFilter ref="A318:D349"/>
  <tableColumns count="4">
    <tableColumn id="1" name="Information"/>
    <tableColumn id="2" name="Student's Calculations"/>
    <tableColumn id="3" name="Correct Calculations"/>
    <tableColumn id="5" name="Points" dataDxfId="61"/>
  </tableColumns>
  <tableStyleInfo name="TableStyleMedium6" showFirstColumn="0" showLastColumn="0" showRowStripes="1" showColumnStripes="0"/>
</table>
</file>

<file path=xl/tables/table35.xml><?xml version="1.0" encoding="utf-8"?>
<table xmlns="http://schemas.openxmlformats.org/spreadsheetml/2006/main" id="40" name="Table18641" displayName="Table18641" ref="F318:I349" totalsRowShown="0" headerRowDxfId="60">
  <autoFilter ref="F318:I349"/>
  <tableColumns count="4">
    <tableColumn id="1" name="Information"/>
    <tableColumn id="2" name="Student's Calculations"/>
    <tableColumn id="3" name="Correct Calculations"/>
    <tableColumn id="5" name="Points" dataDxfId="59"/>
  </tableColumns>
  <tableStyleInfo name="TableStyleMedium6" showFirstColumn="0" showLastColumn="0" showRowStripes="1" showColumnStripes="0"/>
</table>
</file>

<file path=xl/tables/table36.xml><?xml version="1.0" encoding="utf-8"?>
<table xmlns="http://schemas.openxmlformats.org/spreadsheetml/2006/main" id="41" name="Table18642" displayName="Table18642" ref="F108:I139" totalsRowShown="0" headerRowDxfId="58">
  <autoFilter ref="F108:I139"/>
  <tableColumns count="4">
    <tableColumn id="1" name="Information"/>
    <tableColumn id="2" name="Student's Calculations"/>
    <tableColumn id="3" name="Correct Calculations"/>
    <tableColumn id="5" name="Points" dataDxfId="57"/>
  </tableColumns>
  <tableStyleInfo name="TableStyleMedium6" showFirstColumn="0" showLastColumn="0" showRowStripes="1" showColumnStripes="0"/>
</table>
</file>

<file path=xl/tables/table37.xml><?xml version="1.0" encoding="utf-8"?>
<table xmlns="http://schemas.openxmlformats.org/spreadsheetml/2006/main" id="42" name="Table18643" displayName="Table18643" ref="A353:D384" totalsRowShown="0" headerRowDxfId="56">
  <autoFilter ref="A353:D384"/>
  <tableColumns count="4">
    <tableColumn id="1" name="Information"/>
    <tableColumn id="2" name="Student's Calculations"/>
    <tableColumn id="3" name="Correct Calculations"/>
    <tableColumn id="5" name="Points" dataDxfId="55"/>
  </tableColumns>
  <tableStyleInfo name="TableStyleMedium6" showFirstColumn="0" showLastColumn="0" showRowStripes="1" showColumnStripes="0"/>
</table>
</file>

<file path=xl/tables/table38.xml><?xml version="1.0" encoding="utf-8"?>
<table xmlns="http://schemas.openxmlformats.org/spreadsheetml/2006/main" id="43" name="Table18644" displayName="Table18644" ref="F353:I384" totalsRowShown="0" headerRowDxfId="54">
  <autoFilter ref="F353:I384"/>
  <tableColumns count="4">
    <tableColumn id="1" name="Information"/>
    <tableColumn id="2" name="Student's Calculations"/>
    <tableColumn id="3" name="Correct Calculations"/>
    <tableColumn id="5" name="Points" dataDxfId="53"/>
  </tableColumns>
  <tableStyleInfo name="TableStyleMedium6" showFirstColumn="0" showLastColumn="0" showRowStripes="1" showColumnStripes="0"/>
</table>
</file>

<file path=xl/tables/table39.xml><?xml version="1.0" encoding="utf-8"?>
<table xmlns="http://schemas.openxmlformats.org/spreadsheetml/2006/main" id="66" name="Table18667" displayName="Table18667" ref="F73:I104" totalsRowShown="0" headerRowDxfId="52">
  <autoFilter ref="F73:I104"/>
  <tableColumns count="4">
    <tableColumn id="1" name="Information"/>
    <tableColumn id="2" name="Student's Calculations"/>
    <tableColumn id="3" name="Correct Calculations"/>
    <tableColumn id="5" name="Points" dataDxfId="51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46" name="Table18647" displayName="Table18647" ref="A38:D69" totalsRowShown="0" headerRowDxfId="122">
  <autoFilter ref="A38:D69"/>
  <tableColumns count="4">
    <tableColumn id="1" name="Information"/>
    <tableColumn id="2" name="Student's Calculations"/>
    <tableColumn id="3" name="Correct Calculations"/>
    <tableColumn id="5" name="Points" dataDxfId="121"/>
  </tableColumns>
  <tableStyleInfo name="TableStyleMedium6" showFirstColumn="0" showLastColumn="0" showRowStripes="1" showColumnStripes="0"/>
</table>
</file>

<file path=xl/tables/table40.xml><?xml version="1.0" encoding="utf-8"?>
<table xmlns="http://schemas.openxmlformats.org/spreadsheetml/2006/main" id="33" name="Table18634" displayName="Table18634" ref="A388:D419" totalsRowShown="0" headerRowDxfId="50">
  <autoFilter ref="A388:D419"/>
  <tableColumns count="4">
    <tableColumn id="1" name="Information"/>
    <tableColumn id="2" name="Student's Calculations"/>
    <tableColumn id="3" name="Correct Calculations"/>
    <tableColumn id="5" name="Points" dataDxfId="49"/>
  </tableColumns>
  <tableStyleInfo name="TableStyleMedium6" showFirstColumn="0" showLastColumn="0" showRowStripes="1" showColumnStripes="0"/>
</table>
</file>

<file path=xl/tables/table41.xml><?xml version="1.0" encoding="utf-8"?>
<table xmlns="http://schemas.openxmlformats.org/spreadsheetml/2006/main" id="2" name="Table13" displayName="Table13" ref="A3:D34" totalsRowShown="0" headerRowDxfId="48">
  <autoFilter ref="A3:D34"/>
  <tableColumns count="4">
    <tableColumn id="1" name="Information"/>
    <tableColumn id="2" name="Student's Calculations"/>
    <tableColumn id="3" name="Correct Calculations"/>
    <tableColumn id="5" name="Points" dataDxfId="47"/>
  </tableColumns>
  <tableStyleInfo name="TableStyleMedium6" showFirstColumn="0" showLastColumn="0" showRowStripes="1" showColumnStripes="0"/>
</table>
</file>

<file path=xl/tables/table42.xml><?xml version="1.0" encoding="utf-8"?>
<table xmlns="http://schemas.openxmlformats.org/spreadsheetml/2006/main" id="4" name="Table15" displayName="Table15" ref="A38:D69" totalsRowShown="0" headerRowDxfId="46">
  <autoFilter ref="A38:D69"/>
  <tableColumns count="4">
    <tableColumn id="1" name="Information"/>
    <tableColumn id="2" name="Student's Calculations"/>
    <tableColumn id="3" name="Correct Calculations"/>
    <tableColumn id="5" name="Points" dataDxfId="45"/>
  </tableColumns>
  <tableStyleInfo name="TableStyleMedium6" showFirstColumn="0" showLastColumn="0" showRowStripes="1" showColumnStripes="0"/>
</table>
</file>

<file path=xl/tables/table43.xml><?xml version="1.0" encoding="utf-8"?>
<table xmlns="http://schemas.openxmlformats.org/spreadsheetml/2006/main" id="8" name="Table19" displayName="Table19" ref="A73:D104" totalsRowShown="0" headerRowDxfId="44">
  <autoFilter ref="A73:D104"/>
  <tableColumns count="4">
    <tableColumn id="1" name="Information"/>
    <tableColumn id="2" name="Student's Calculations"/>
    <tableColumn id="3" name="Correct Calculations"/>
    <tableColumn id="5" name="Points" dataDxfId="43"/>
  </tableColumns>
  <tableStyleInfo name="TableStyleMedium6" showFirstColumn="0" showLastColumn="0" showRowStripes="1" showColumnStripes="0"/>
</table>
</file>

<file path=xl/tables/table44.xml><?xml version="1.0" encoding="utf-8"?>
<table xmlns="http://schemas.openxmlformats.org/spreadsheetml/2006/main" id="1" name="Table18102" displayName="Table18102" ref="A108:D139" totalsRowShown="0" headerRowDxfId="42">
  <autoFilter ref="A108:D139"/>
  <tableColumns count="4">
    <tableColumn id="1" name="Information"/>
    <tableColumn id="2" name="Student's Calculations"/>
    <tableColumn id="3" name="Correct Calculations"/>
    <tableColumn id="5" name="Points" dataDxfId="41"/>
  </tableColumns>
  <tableStyleInfo name="TableStyleMedium6" showFirstColumn="0" showLastColumn="0" showRowStripes="1" showColumnStripes="0"/>
</table>
</file>

<file path=xl/tables/table45.xml><?xml version="1.0" encoding="utf-8"?>
<table xmlns="http://schemas.openxmlformats.org/spreadsheetml/2006/main" id="9" name="Table18610" displayName="Table18610" ref="A143:D174" totalsRowShown="0" headerRowDxfId="40">
  <autoFilter ref="A143:D174"/>
  <tableColumns count="4">
    <tableColumn id="1" name="Information"/>
    <tableColumn id="2" name="Student's Calculations"/>
    <tableColumn id="3" name="Correct Calculations"/>
    <tableColumn id="5" name="Points" dataDxfId="39"/>
  </tableColumns>
  <tableStyleInfo name="TableStyleMedium6" showFirstColumn="0" showLastColumn="0" showRowStripes="1" showColumnStripes="0"/>
</table>
</file>

<file path=xl/tables/table46.xml><?xml version="1.0" encoding="utf-8"?>
<table xmlns="http://schemas.openxmlformats.org/spreadsheetml/2006/main" id="11" name="Table1412" displayName="Table1412" ref="F3:I34" totalsRowShown="0" headerRowDxfId="38">
  <autoFilter ref="F3:I34"/>
  <tableColumns count="4">
    <tableColumn id="1" name="Information"/>
    <tableColumn id="2" name="Student's Calculations"/>
    <tableColumn id="3" name="Correct Calculations"/>
    <tableColumn id="5" name="Points" dataDxfId="37"/>
  </tableColumns>
  <tableStyleInfo name="TableStyleMedium6" showFirstColumn="0" showLastColumn="0" showRowStripes="1" showColumnStripes="0"/>
</table>
</file>

<file path=xl/tables/table47.xml><?xml version="1.0" encoding="utf-8"?>
<table xmlns="http://schemas.openxmlformats.org/spreadsheetml/2006/main" id="12" name="Table18613" displayName="Table18613" ref="F143:I174" totalsRowShown="0" headerRowDxfId="36">
  <autoFilter ref="F143:I174"/>
  <tableColumns count="4">
    <tableColumn id="1" name="Information"/>
    <tableColumn id="2" name="Student's Calculations"/>
    <tableColumn id="3" name="Correct Calculations"/>
    <tableColumn id="5" name="Points" dataDxfId="35"/>
  </tableColumns>
  <tableStyleInfo name="TableStyleMedium6" showFirstColumn="0" showLastColumn="0" showRowStripes="1" showColumnStripes="0"/>
</table>
</file>

<file path=xl/tables/table48.xml><?xml version="1.0" encoding="utf-8"?>
<table xmlns="http://schemas.openxmlformats.org/spreadsheetml/2006/main" id="13" name="Table18614" displayName="Table18614" ref="A178:D209" totalsRowShown="0" headerRowDxfId="34">
  <autoFilter ref="A178:D209"/>
  <tableColumns count="4">
    <tableColumn id="1" name="Information"/>
    <tableColumn id="2" name="Student's Calculations"/>
    <tableColumn id="3" name="Correct Calculations"/>
    <tableColumn id="5" name="Points" dataDxfId="33"/>
  </tableColumns>
  <tableStyleInfo name="TableStyleMedium6" showFirstColumn="0" showLastColumn="0" showRowStripes="1" showColumnStripes="0"/>
</table>
</file>

<file path=xl/tables/table49.xml><?xml version="1.0" encoding="utf-8"?>
<table xmlns="http://schemas.openxmlformats.org/spreadsheetml/2006/main" id="14" name="Table18615" displayName="Table18615" ref="F178:I209" totalsRowShown="0" headerRowDxfId="32">
  <autoFilter ref="F178:I209"/>
  <tableColumns count="4">
    <tableColumn id="1" name="Information"/>
    <tableColumn id="2" name="Student's Calculations"/>
    <tableColumn id="3" name="Correct Calculations"/>
    <tableColumn id="5" name="Points" dataDxfId="31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47" name="Table18648" displayName="Table18648" ref="A73:D104" totalsRowShown="0" headerRowDxfId="120">
  <autoFilter ref="A73:D104"/>
  <tableColumns count="4">
    <tableColumn id="1" name="Information"/>
    <tableColumn id="2" name="Student's Calculations"/>
    <tableColumn id="3" name="Correct Calculations"/>
    <tableColumn id="5" name="Points" dataDxfId="119"/>
  </tableColumns>
  <tableStyleInfo name="TableStyleMedium6" showFirstColumn="0" showLastColumn="0" showRowStripes="1" showColumnStripes="0"/>
</table>
</file>

<file path=xl/tables/table50.xml><?xml version="1.0" encoding="utf-8"?>
<table xmlns="http://schemas.openxmlformats.org/spreadsheetml/2006/main" id="15" name="Table18616" displayName="Table18616" ref="A213:D244" totalsRowShown="0" headerRowDxfId="30">
  <autoFilter ref="A213:D244"/>
  <tableColumns count="4">
    <tableColumn id="1" name="Information"/>
    <tableColumn id="2" name="Student's Calculations"/>
    <tableColumn id="3" name="Correct Calculations"/>
    <tableColumn id="5" name="Points" dataDxfId="29"/>
  </tableColumns>
  <tableStyleInfo name="TableStyleMedium6" showFirstColumn="0" showLastColumn="0" showRowStripes="1" showColumnStripes="0"/>
</table>
</file>

<file path=xl/tables/table51.xml><?xml version="1.0" encoding="utf-8"?>
<table xmlns="http://schemas.openxmlformats.org/spreadsheetml/2006/main" id="16" name="Table18617" displayName="Table18617" ref="F73:I104" totalsRowShown="0" headerRowDxfId="28">
  <autoFilter ref="F73:I104"/>
  <tableColumns count="4">
    <tableColumn id="1" name="Information"/>
    <tableColumn id="2" name="Student's Calculations"/>
    <tableColumn id="3" name="Correct Calculations"/>
    <tableColumn id="5" name="Points" dataDxfId="27"/>
  </tableColumns>
  <tableStyleInfo name="TableStyleMedium6" showFirstColumn="0" showLastColumn="0" showRowStripes="1" showColumnStripes="0"/>
</table>
</file>

<file path=xl/tables/table52.xml><?xml version="1.0" encoding="utf-8"?>
<table xmlns="http://schemas.openxmlformats.org/spreadsheetml/2006/main" id="17" name="Table18618" displayName="Table18618" ref="A248:D279" totalsRowShown="0" headerRowDxfId="26">
  <autoFilter ref="A248:D279"/>
  <tableColumns count="4">
    <tableColumn id="1" name="Information"/>
    <tableColumn id="2" name="Student's Calculations"/>
    <tableColumn id="3" name="Correct Calculations"/>
    <tableColumn id="5" name="Points" dataDxfId="25"/>
  </tableColumns>
  <tableStyleInfo name="TableStyleMedium6" showFirstColumn="0" showLastColumn="0" showRowStripes="1" showColumnStripes="0"/>
</table>
</file>

<file path=xl/tables/table53.xml><?xml version="1.0" encoding="utf-8"?>
<table xmlns="http://schemas.openxmlformats.org/spreadsheetml/2006/main" id="18" name="Table18619" displayName="Table18619" ref="F248:I279" totalsRowShown="0" headerRowDxfId="24">
  <autoFilter ref="F248:I279"/>
  <tableColumns count="4">
    <tableColumn id="1" name="Information"/>
    <tableColumn id="2" name="Student's Calculations"/>
    <tableColumn id="3" name="Correct Calculations"/>
    <tableColumn id="5" name="Points" dataDxfId="23"/>
  </tableColumns>
  <tableStyleInfo name="TableStyleMedium6" showFirstColumn="0" showLastColumn="0" showRowStripes="1" showColumnStripes="0"/>
</table>
</file>

<file path=xl/tables/table54.xml><?xml version="1.0" encoding="utf-8"?>
<table xmlns="http://schemas.openxmlformats.org/spreadsheetml/2006/main" id="19" name="Table18620" displayName="Table18620" ref="A283:D314" totalsRowShown="0" headerRowDxfId="22">
  <autoFilter ref="A283:D314"/>
  <tableColumns count="4">
    <tableColumn id="1" name="Information"/>
    <tableColumn id="2" name="Student's Calculations"/>
    <tableColumn id="3" name="Correct Calculations"/>
    <tableColumn id="5" name="Points" dataDxfId="21"/>
  </tableColumns>
  <tableStyleInfo name="TableStyleMedium6" showFirstColumn="0" showLastColumn="0" showRowStripes="1" showColumnStripes="0"/>
</table>
</file>

<file path=xl/tables/table55.xml><?xml version="1.0" encoding="utf-8"?>
<table xmlns="http://schemas.openxmlformats.org/spreadsheetml/2006/main" id="20" name="Table18621" displayName="Table18621" ref="A318:D349" totalsRowShown="0" headerRowDxfId="20">
  <autoFilter ref="A318:D349"/>
  <tableColumns count="4">
    <tableColumn id="1" name="Information"/>
    <tableColumn id="2" name="Student's Calculations"/>
    <tableColumn id="3" name="Correct Calculations"/>
    <tableColumn id="5" name="Points" dataDxfId="19"/>
  </tableColumns>
  <tableStyleInfo name="TableStyleMedium6" showFirstColumn="0" showLastColumn="0" showRowStripes="1" showColumnStripes="0"/>
</table>
</file>

<file path=xl/tables/table56.xml><?xml version="1.0" encoding="utf-8"?>
<table xmlns="http://schemas.openxmlformats.org/spreadsheetml/2006/main" id="21" name="Table18622" displayName="Table18622" ref="F318:I349" totalsRowShown="0" headerRowDxfId="18">
  <autoFilter ref="F318:I349"/>
  <tableColumns count="4">
    <tableColumn id="1" name="Information"/>
    <tableColumn id="2" name="Student's Calculations"/>
    <tableColumn id="3" name="Correct Calculations"/>
    <tableColumn id="5" name="Points" dataDxfId="17"/>
  </tableColumns>
  <tableStyleInfo name="TableStyleMedium6" showFirstColumn="0" showLastColumn="0" showRowStripes="1" showColumnStripes="0"/>
</table>
</file>

<file path=xl/tables/table57.xml><?xml version="1.0" encoding="utf-8"?>
<table xmlns="http://schemas.openxmlformats.org/spreadsheetml/2006/main" id="22" name="Table18623" displayName="Table18623" ref="A353:D384" totalsRowShown="0" headerRowDxfId="16">
  <autoFilter ref="A353:D384"/>
  <tableColumns count="4">
    <tableColumn id="1" name="Information"/>
    <tableColumn id="2" name="Student's Calculations"/>
    <tableColumn id="3" name="Correct Calculations"/>
    <tableColumn id="5" name="Points" dataDxfId="15"/>
  </tableColumns>
  <tableStyleInfo name="TableStyleMedium6" showFirstColumn="0" showLastColumn="0" showRowStripes="1" showColumnStripes="0"/>
</table>
</file>

<file path=xl/tables/table58.xml><?xml version="1.0" encoding="utf-8"?>
<table xmlns="http://schemas.openxmlformats.org/spreadsheetml/2006/main" id="23" name="Table18624" displayName="Table18624" ref="A388:D419" totalsRowShown="0" headerRowDxfId="14">
  <autoFilter ref="A388:D419"/>
  <tableColumns count="4">
    <tableColumn id="1" name="Information"/>
    <tableColumn id="2" name="Student's Calculations"/>
    <tableColumn id="3" name="Correct Calculations"/>
    <tableColumn id="5" name="Points" dataDxfId="13"/>
  </tableColumns>
  <tableStyleInfo name="TableStyleMedium6" showFirstColumn="0" showLastColumn="0" showRowStripes="1" showColumnStripes="0"/>
</table>
</file>

<file path=xl/tables/table59.xml><?xml version="1.0" encoding="utf-8"?>
<table xmlns="http://schemas.openxmlformats.org/spreadsheetml/2006/main" id="24" name="Table18625" displayName="Table18625" ref="A423:D454" totalsRowShown="0" headerRowDxfId="12">
  <autoFilter ref="A423:D454"/>
  <tableColumns count="4">
    <tableColumn id="1" name="Information"/>
    <tableColumn id="2" name="Student's Calculations"/>
    <tableColumn id="3" name="Correct Calculations"/>
    <tableColumn id="5" name="Points" dataDxfId="11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48" name="Table18649" displayName="Table18649" ref="A108:D139" totalsRowShown="0" headerRowDxfId="118">
  <autoFilter ref="A108:D139"/>
  <tableColumns count="4">
    <tableColumn id="1" name="Information"/>
    <tableColumn id="2" name="Student's Calculations"/>
    <tableColumn id="3" name="Correct Calculations"/>
    <tableColumn id="5" name="Points" dataDxfId="117"/>
  </tableColumns>
  <tableStyleInfo name="TableStyleMedium6" showFirstColumn="0" showLastColumn="0" showRowStripes="1" showColumnStripes="0"/>
</table>
</file>

<file path=xl/tables/table60.xml><?xml version="1.0" encoding="utf-8"?>
<table xmlns="http://schemas.openxmlformats.org/spreadsheetml/2006/main" id="3" name="Table1864" displayName="Table1864" ref="A458:D489" totalsRowShown="0" headerRowDxfId="10">
  <autoFilter ref="A458:D489"/>
  <tableColumns count="4">
    <tableColumn id="1" name="Information"/>
    <tableColumn id="2" name="Student's Calculations"/>
    <tableColumn id="3" name="Correct Calculations"/>
    <tableColumn id="5" name="Points" dataDxfId="9"/>
  </tableColumns>
  <tableStyleInfo name="TableStyleMedium6" showFirstColumn="0" showLastColumn="0" showRowStripes="1" showColumnStripes="0"/>
</table>
</file>

<file path=xl/tables/table61.xml><?xml version="1.0" encoding="utf-8"?>
<table xmlns="http://schemas.openxmlformats.org/spreadsheetml/2006/main" id="10" name="Table18611" displayName="Table18611" ref="A493:D524" totalsRowShown="0" headerRowDxfId="8">
  <autoFilter ref="A493:D524"/>
  <tableColumns count="4">
    <tableColumn id="1" name="Information"/>
    <tableColumn id="2" name="Student's Calculations"/>
    <tableColumn id="3" name="Correct Calculations"/>
    <tableColumn id="5" name="Points" dataDxfId="7"/>
  </tableColumns>
  <tableStyleInfo name="TableStyleMedium6" showFirstColumn="0" showLastColumn="0" showRowStripes="1" showColumnStripes="0"/>
</table>
</file>

<file path=xl/tables/table62.xml><?xml version="1.0" encoding="utf-8"?>
<table xmlns="http://schemas.openxmlformats.org/spreadsheetml/2006/main" id="25" name="Table18626" displayName="Table18626" ref="A528:D559" totalsRowShown="0" headerRowDxfId="6">
  <autoFilter ref="A528:D559"/>
  <tableColumns count="4">
    <tableColumn id="1" name="Information"/>
    <tableColumn id="2" name="Student's Calculations"/>
    <tableColumn id="3" name="Correct Calculations"/>
    <tableColumn id="5" name="Points" dataDxfId="5"/>
  </tableColumns>
  <tableStyleInfo name="TableStyleMedium6" showFirstColumn="0" showLastColumn="0" showRowStripes="1" showColumnStripes="0"/>
</table>
</file>

<file path=xl/tables/table63.xml><?xml version="1.0" encoding="utf-8"?>
<table xmlns="http://schemas.openxmlformats.org/spreadsheetml/2006/main" id="65" name="Table18666" displayName="Table18666" ref="A563:D594" totalsRowShown="0" headerRowDxfId="4">
  <autoFilter ref="A563:D594"/>
  <tableColumns count="4">
    <tableColumn id="1" name="Information"/>
    <tableColumn id="2" name="Student's Calculations"/>
    <tableColumn id="3" name="Correct Calculations"/>
    <tableColumn id="5" name="Points" dataDxfId="3"/>
  </tableColumns>
  <tableStyleInfo name="TableStyleMedium6" showFirstColumn="0" showLastColumn="0" showRowStripes="1" showColumnStripes="0"/>
</table>
</file>

<file path=xl/tables/table64.xml><?xml version="1.0" encoding="utf-8"?>
<table xmlns="http://schemas.openxmlformats.org/spreadsheetml/2006/main" id="44" name="Table18645" displayName="Table18645" ref="A599:D632" totalsRowCount="1" headerRowDxfId="2">
  <autoFilter ref="A599:D631"/>
  <tableColumns count="4">
    <tableColumn id="1" name="Information" totalsRowFunction="custom">
      <totalsRowFormula>22-4.5</totalsRowFormula>
    </tableColumn>
    <tableColumn id="2" name="Student's Calculations"/>
    <tableColumn id="3" name="Correct Calculations"/>
    <tableColumn id="5" name="Points" dataDxfId="1" totalsRowDxfId="0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49" name="Table18650" displayName="Table18650" ref="A143:D174" totalsRowShown="0" headerRowDxfId="116">
  <autoFilter ref="A143:D174"/>
  <tableColumns count="4">
    <tableColumn id="1" name="Information"/>
    <tableColumn id="2" name="Student's Calculations"/>
    <tableColumn id="3" name="Correct Calculations"/>
    <tableColumn id="5" name="Points" dataDxfId="115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50" name="Table18651" displayName="Table18651" ref="A178:D209" totalsRowShown="0" headerRowDxfId="114">
  <autoFilter ref="A178:D209"/>
  <tableColumns count="4">
    <tableColumn id="1" name="Information"/>
    <tableColumn id="2" name="Student's Calculations"/>
    <tableColumn id="3" name="Correct Calculations"/>
    <tableColumn id="5" name="Points" dataDxfId="113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51" name="Table18652" displayName="Table18652" ref="A213:D244" totalsRowShown="0" headerRowDxfId="112">
  <autoFilter ref="A213:D244"/>
  <tableColumns count="4">
    <tableColumn id="1" name="Information"/>
    <tableColumn id="2" name="Student's Calculations"/>
    <tableColumn id="3" name="Correct Calculations"/>
    <tableColumn id="5" name="Points" dataDxfId="11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13" Type="http://schemas.openxmlformats.org/officeDocument/2006/relationships/table" Target="../tables/table14.xml"/><Relationship Id="rId18" Type="http://schemas.openxmlformats.org/officeDocument/2006/relationships/table" Target="../tables/table1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12" Type="http://schemas.openxmlformats.org/officeDocument/2006/relationships/table" Target="../tables/table13.xml"/><Relationship Id="rId17" Type="http://schemas.openxmlformats.org/officeDocument/2006/relationships/table" Target="../tables/table18.xml"/><Relationship Id="rId2" Type="http://schemas.openxmlformats.org/officeDocument/2006/relationships/table" Target="../tables/table3.xml"/><Relationship Id="rId16" Type="http://schemas.openxmlformats.org/officeDocument/2006/relationships/table" Target="../tables/table17.xml"/><Relationship Id="rId20" Type="http://schemas.openxmlformats.org/officeDocument/2006/relationships/table" Target="../tables/table2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11" Type="http://schemas.openxmlformats.org/officeDocument/2006/relationships/table" Target="../tables/table12.xml"/><Relationship Id="rId5" Type="http://schemas.openxmlformats.org/officeDocument/2006/relationships/table" Target="../tables/table6.xml"/><Relationship Id="rId15" Type="http://schemas.openxmlformats.org/officeDocument/2006/relationships/table" Target="../tables/table16.xml"/><Relationship Id="rId10" Type="http://schemas.openxmlformats.org/officeDocument/2006/relationships/table" Target="../tables/table11.xml"/><Relationship Id="rId19" Type="http://schemas.openxmlformats.org/officeDocument/2006/relationships/table" Target="../tables/table20.xml"/><Relationship Id="rId4" Type="http://schemas.openxmlformats.org/officeDocument/2006/relationships/table" Target="../tables/table5.xml"/><Relationship Id="rId9" Type="http://schemas.openxmlformats.org/officeDocument/2006/relationships/table" Target="../tables/table10.xml"/><Relationship Id="rId14" Type="http://schemas.openxmlformats.org/officeDocument/2006/relationships/table" Target="../tables/table15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8.xml"/><Relationship Id="rId13" Type="http://schemas.openxmlformats.org/officeDocument/2006/relationships/table" Target="../tables/table33.xml"/><Relationship Id="rId18" Type="http://schemas.openxmlformats.org/officeDocument/2006/relationships/table" Target="../tables/table38.xml"/><Relationship Id="rId3" Type="http://schemas.openxmlformats.org/officeDocument/2006/relationships/table" Target="../tables/table23.xml"/><Relationship Id="rId7" Type="http://schemas.openxmlformats.org/officeDocument/2006/relationships/table" Target="../tables/table27.xml"/><Relationship Id="rId12" Type="http://schemas.openxmlformats.org/officeDocument/2006/relationships/table" Target="../tables/table32.xml"/><Relationship Id="rId17" Type="http://schemas.openxmlformats.org/officeDocument/2006/relationships/table" Target="../tables/table37.xml"/><Relationship Id="rId2" Type="http://schemas.openxmlformats.org/officeDocument/2006/relationships/table" Target="../tables/table22.xml"/><Relationship Id="rId16" Type="http://schemas.openxmlformats.org/officeDocument/2006/relationships/table" Target="../tables/table36.xml"/><Relationship Id="rId20" Type="http://schemas.openxmlformats.org/officeDocument/2006/relationships/table" Target="../tables/table40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26.xml"/><Relationship Id="rId11" Type="http://schemas.openxmlformats.org/officeDocument/2006/relationships/table" Target="../tables/table31.xml"/><Relationship Id="rId5" Type="http://schemas.openxmlformats.org/officeDocument/2006/relationships/table" Target="../tables/table25.xml"/><Relationship Id="rId15" Type="http://schemas.openxmlformats.org/officeDocument/2006/relationships/table" Target="../tables/table35.xml"/><Relationship Id="rId10" Type="http://schemas.openxmlformats.org/officeDocument/2006/relationships/table" Target="../tables/table30.xml"/><Relationship Id="rId19" Type="http://schemas.openxmlformats.org/officeDocument/2006/relationships/table" Target="../tables/table39.xml"/><Relationship Id="rId4" Type="http://schemas.openxmlformats.org/officeDocument/2006/relationships/table" Target="../tables/table24.xml"/><Relationship Id="rId9" Type="http://schemas.openxmlformats.org/officeDocument/2006/relationships/table" Target="../tables/table29.xml"/><Relationship Id="rId14" Type="http://schemas.openxmlformats.org/officeDocument/2006/relationships/table" Target="../tables/table3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7.xml"/><Relationship Id="rId13" Type="http://schemas.openxmlformats.org/officeDocument/2006/relationships/table" Target="../tables/table52.xml"/><Relationship Id="rId18" Type="http://schemas.openxmlformats.org/officeDocument/2006/relationships/table" Target="../tables/table57.xml"/><Relationship Id="rId3" Type="http://schemas.openxmlformats.org/officeDocument/2006/relationships/table" Target="../tables/table42.xml"/><Relationship Id="rId21" Type="http://schemas.openxmlformats.org/officeDocument/2006/relationships/table" Target="../tables/table60.xml"/><Relationship Id="rId7" Type="http://schemas.openxmlformats.org/officeDocument/2006/relationships/table" Target="../tables/table46.xml"/><Relationship Id="rId12" Type="http://schemas.openxmlformats.org/officeDocument/2006/relationships/table" Target="../tables/table51.xml"/><Relationship Id="rId17" Type="http://schemas.openxmlformats.org/officeDocument/2006/relationships/table" Target="../tables/table56.xml"/><Relationship Id="rId25" Type="http://schemas.openxmlformats.org/officeDocument/2006/relationships/table" Target="../tables/table64.xml"/><Relationship Id="rId2" Type="http://schemas.openxmlformats.org/officeDocument/2006/relationships/table" Target="../tables/table41.xml"/><Relationship Id="rId16" Type="http://schemas.openxmlformats.org/officeDocument/2006/relationships/table" Target="../tables/table55.xml"/><Relationship Id="rId20" Type="http://schemas.openxmlformats.org/officeDocument/2006/relationships/table" Target="../tables/table59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45.xml"/><Relationship Id="rId11" Type="http://schemas.openxmlformats.org/officeDocument/2006/relationships/table" Target="../tables/table50.xml"/><Relationship Id="rId24" Type="http://schemas.openxmlformats.org/officeDocument/2006/relationships/table" Target="../tables/table63.xml"/><Relationship Id="rId5" Type="http://schemas.openxmlformats.org/officeDocument/2006/relationships/table" Target="../tables/table44.xml"/><Relationship Id="rId15" Type="http://schemas.openxmlformats.org/officeDocument/2006/relationships/table" Target="../tables/table54.xml"/><Relationship Id="rId23" Type="http://schemas.openxmlformats.org/officeDocument/2006/relationships/table" Target="../tables/table62.xml"/><Relationship Id="rId10" Type="http://schemas.openxmlformats.org/officeDocument/2006/relationships/table" Target="../tables/table49.xml"/><Relationship Id="rId19" Type="http://schemas.openxmlformats.org/officeDocument/2006/relationships/table" Target="../tables/table58.xml"/><Relationship Id="rId4" Type="http://schemas.openxmlformats.org/officeDocument/2006/relationships/table" Target="../tables/table43.xml"/><Relationship Id="rId9" Type="http://schemas.openxmlformats.org/officeDocument/2006/relationships/table" Target="../tables/table48.xml"/><Relationship Id="rId14" Type="http://schemas.openxmlformats.org/officeDocument/2006/relationships/table" Target="../tables/table53.xml"/><Relationship Id="rId22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8"/>
  <sheetViews>
    <sheetView tabSelected="1" topLeftCell="A20" zoomScale="126" zoomScaleNormal="130" workbookViewId="0">
      <selection activeCell="B22" sqref="B22"/>
    </sheetView>
  </sheetViews>
  <sheetFormatPr defaultRowHeight="14.5" x14ac:dyDescent="0.35"/>
  <cols>
    <col min="1" max="1" width="34.54296875" bestFit="1" customWidth="1"/>
    <col min="2" max="2" width="24" bestFit="1" customWidth="1"/>
    <col min="3" max="3" width="22.26953125" bestFit="1" customWidth="1"/>
    <col min="4" max="4" width="10.81640625" bestFit="1" customWidth="1"/>
  </cols>
  <sheetData>
    <row r="1" spans="1:4" ht="23.5" x14ac:dyDescent="0.55000000000000004">
      <c r="A1" s="17" t="s">
        <v>36</v>
      </c>
      <c r="B1" s="17"/>
      <c r="C1" s="17"/>
      <c r="D1" s="17"/>
    </row>
    <row r="2" spans="1:4" ht="17.5" thickBot="1" x14ac:dyDescent="0.45">
      <c r="A2" s="18" t="s">
        <v>223</v>
      </c>
      <c r="B2" s="18"/>
      <c r="C2" s="18"/>
      <c r="D2" s="18"/>
    </row>
    <row r="3" spans="1:4" ht="15" thickTop="1" x14ac:dyDescent="0.35">
      <c r="A3" s="1" t="s">
        <v>0</v>
      </c>
      <c r="B3" s="8" t="s">
        <v>5</v>
      </c>
      <c r="C3" s="8" t="s">
        <v>6</v>
      </c>
      <c r="D3" s="8" t="s">
        <v>3</v>
      </c>
    </row>
    <row r="4" spans="1:4" x14ac:dyDescent="0.35">
      <c r="A4" t="s">
        <v>11</v>
      </c>
      <c r="B4" s="4">
        <v>17</v>
      </c>
      <c r="C4" s="4">
        <f>B4</f>
        <v>17</v>
      </c>
      <c r="D4" s="12" t="s">
        <v>38</v>
      </c>
    </row>
    <row r="5" spans="1:4" x14ac:dyDescent="0.35">
      <c r="A5" t="s">
        <v>12</v>
      </c>
      <c r="B5" s="5">
        <v>17</v>
      </c>
      <c r="C5" s="5">
        <f>B5</f>
        <v>17</v>
      </c>
      <c r="D5" s="12" t="s">
        <v>38</v>
      </c>
    </row>
    <row r="6" spans="1:4" x14ac:dyDescent="0.35">
      <c r="A6" t="s">
        <v>8</v>
      </c>
      <c r="B6" s="2" t="s">
        <v>102</v>
      </c>
      <c r="C6" s="2" t="str">
        <f>CONCATENATE(ROUND(C4, 3), "i + ", ROUND(C5, 3),"j")</f>
        <v>17i + 17j</v>
      </c>
      <c r="D6">
        <f>IF(EXACT(B6,C6), 1, 0)</f>
        <v>1</v>
      </c>
    </row>
    <row r="7" spans="1:4" x14ac:dyDescent="0.35">
      <c r="A7" t="s">
        <v>28</v>
      </c>
      <c r="B7" s="3">
        <v>23</v>
      </c>
      <c r="C7" s="3">
        <f>SQRT(C4^2 + C5^2)</f>
        <v>24.041630560342615</v>
      </c>
      <c r="D7">
        <f>IF(AND(B7&lt;=C7+0.1,B7&gt;=C7-0.1), 1, 0)</f>
        <v>0</v>
      </c>
    </row>
    <row r="8" spans="1:4" x14ac:dyDescent="0.35">
      <c r="A8" t="s">
        <v>9</v>
      </c>
      <c r="B8" s="4">
        <v>4</v>
      </c>
      <c r="C8" s="4">
        <f>B8</f>
        <v>4</v>
      </c>
      <c r="D8">
        <f>IF(B8=C8, 1, 0)</f>
        <v>1</v>
      </c>
    </row>
    <row r="9" spans="1:4" x14ac:dyDescent="0.35">
      <c r="A9" t="s">
        <v>10</v>
      </c>
      <c r="B9" s="5">
        <v>8</v>
      </c>
      <c r="C9" s="5">
        <f>B9</f>
        <v>8</v>
      </c>
      <c r="D9">
        <f t="shared" ref="D9:D11" si="0">IF(B9=C9, 1, 0)</f>
        <v>1</v>
      </c>
    </row>
    <row r="10" spans="1:4" x14ac:dyDescent="0.35">
      <c r="A10" t="s">
        <v>13</v>
      </c>
      <c r="B10" s="4">
        <v>21</v>
      </c>
      <c r="C10" s="4">
        <f>C4+C8</f>
        <v>21</v>
      </c>
      <c r="D10">
        <f t="shared" si="0"/>
        <v>1</v>
      </c>
    </row>
    <row r="11" spans="1:4" x14ac:dyDescent="0.35">
      <c r="A11" t="s">
        <v>14</v>
      </c>
      <c r="B11" s="5">
        <v>25</v>
      </c>
      <c r="C11" s="5">
        <f>C5+C9</f>
        <v>25</v>
      </c>
      <c r="D11">
        <f t="shared" si="0"/>
        <v>1</v>
      </c>
    </row>
    <row r="12" spans="1:4" x14ac:dyDescent="0.35">
      <c r="A12" t="s">
        <v>7</v>
      </c>
      <c r="B12" s="2" t="s">
        <v>224</v>
      </c>
      <c r="C12" s="2" t="str">
        <f>CONCATENATE(ROUND(C10, 3), "i + ", ROUND(C11, 3),"j")</f>
        <v>21i + 25j</v>
      </c>
      <c r="D12">
        <f>IF(EXACT(B12, C12), 1, IF(EXACT(B12, CONCATENATE(B10, "i + ", B11, "j")), 0.5, 0))</f>
        <v>1</v>
      </c>
    </row>
    <row r="13" spans="1:4" x14ac:dyDescent="0.35">
      <c r="A13" t="s">
        <v>17</v>
      </c>
      <c r="B13" s="4">
        <v>16</v>
      </c>
      <c r="C13" s="4">
        <f>B13</f>
        <v>16</v>
      </c>
      <c r="D13" s="12" t="s">
        <v>38</v>
      </c>
    </row>
    <row r="14" spans="1:4" x14ac:dyDescent="0.35">
      <c r="A14" t="s">
        <v>18</v>
      </c>
      <c r="B14" s="5">
        <v>16</v>
      </c>
      <c r="C14" s="5">
        <f>B14</f>
        <v>16</v>
      </c>
      <c r="D14" s="12" t="s">
        <v>38</v>
      </c>
    </row>
    <row r="15" spans="1:4" x14ac:dyDescent="0.35">
      <c r="A15" t="s">
        <v>15</v>
      </c>
      <c r="B15" s="4">
        <v>0.70699999999999996</v>
      </c>
      <c r="C15" s="4">
        <f>C13/(SQRT(C13^2 + C14^2))</f>
        <v>0.70710678118654746</v>
      </c>
      <c r="D15">
        <f>IF(AND(B15&lt;=C15+0.1,B15&gt;=C15-0.1), 1, 0)</f>
        <v>1</v>
      </c>
    </row>
    <row r="16" spans="1:4" x14ac:dyDescent="0.35">
      <c r="A16" t="s">
        <v>16</v>
      </c>
      <c r="B16" s="5">
        <v>0.70699999999999996</v>
      </c>
      <c r="C16" s="5">
        <f>C14/(SQRT(C13^2 + C14^2))</f>
        <v>0.70710678118654746</v>
      </c>
      <c r="D16">
        <f>IF(AND(B16&lt;=C16+0.1,B16&gt;=C16-0.1), 1, 0)</f>
        <v>1</v>
      </c>
    </row>
    <row r="17" spans="1:4" x14ac:dyDescent="0.35">
      <c r="A17" t="s">
        <v>4</v>
      </c>
      <c r="B17" s="7" t="s">
        <v>167</v>
      </c>
      <c r="C17" s="7" t="str">
        <f>CONCATENATE(ROUND(C15, 3), "i + ", ROUND(C16, 3),"j")</f>
        <v>0.707i + 0.707j</v>
      </c>
      <c r="D17">
        <f>IF(EXACT(B17, C17), 1, IF(EXACT(B17, CONCATENATE(B15, "i + ", B16, "j")), 0.5, 0))</f>
        <v>1</v>
      </c>
    </row>
    <row r="18" spans="1:4" x14ac:dyDescent="0.35">
      <c r="A18" t="s">
        <v>29</v>
      </c>
      <c r="B18" s="3">
        <v>24</v>
      </c>
      <c r="C18" s="3">
        <f>B18</f>
        <v>24</v>
      </c>
      <c r="D18">
        <f>IF(AND(B18&lt;=C18+0.1,B18&gt;=C18-0.1), 1, 0)</f>
        <v>1</v>
      </c>
    </row>
    <row r="19" spans="1:4" x14ac:dyDescent="0.35">
      <c r="A19" t="s">
        <v>19</v>
      </c>
      <c r="B19" s="4">
        <v>0</v>
      </c>
      <c r="C19" s="4">
        <f>(-C15*C18) + C13</f>
        <v>-0.97056274847713908</v>
      </c>
      <c r="D19">
        <f>IF(AND(B19&lt;=C19+0.1,B19&gt;=C19-0.1), 1, IF((AND(B19&lt;=(-B15*B18) + B13+0.1,B19&gt;=(-B15*B18) + B13-0.1)), 0.5, 0))</f>
        <v>0</v>
      </c>
    </row>
    <row r="20" spans="1:4" x14ac:dyDescent="0.35">
      <c r="A20" t="s">
        <v>20</v>
      </c>
      <c r="B20" s="5">
        <v>0</v>
      </c>
      <c r="C20" s="5">
        <f>(-C16*C18) + C14</f>
        <v>-0.97056274847713908</v>
      </c>
      <c r="D20">
        <f>IF(AND(B20&lt;=C20+0.1,B20&gt;=C20-0.1), 1, IF((AND(B20&lt;=(-B16*B18) + B14+0.1,B20&gt;=(-B16*B18) + B14-0.1)), 0.5, 0))</f>
        <v>0</v>
      </c>
    </row>
    <row r="21" spans="1:4" x14ac:dyDescent="0.35">
      <c r="A21" t="s">
        <v>21</v>
      </c>
      <c r="B21" s="9">
        <v>-33.936</v>
      </c>
      <c r="C21" s="6">
        <f>(C14-C20)/(C13-C19)</f>
        <v>1</v>
      </c>
      <c r="D21">
        <f>IF(AND(B21&lt;=C21+0.1,B21&gt;=C21-0.1), 1, IF(AND(B21&lt;=(B14-B20)/(B13-B19)+0.1,B21&gt;=(B14-B20)/(B13-B19)-0.1), 0.5, 0))</f>
        <v>0</v>
      </c>
    </row>
    <row r="22" spans="1:4" x14ac:dyDescent="0.35">
      <c r="A22" t="s">
        <v>22</v>
      </c>
      <c r="B22" s="6">
        <v>-1</v>
      </c>
      <c r="C22" s="6">
        <f>-(1/C21)</f>
        <v>-1</v>
      </c>
      <c r="D22">
        <f>IF(AND(B22&lt;=C22+0.1,B22&gt;=C22-0.1), 1, IF(AND(B22&lt;=(B15-B21)/(B14/B20)+0.1,B22&gt;=(B15-B21)/(B14/B20)-0.1), 0.5, 0))</f>
        <v>1</v>
      </c>
    </row>
    <row r="23" spans="1:4" x14ac:dyDescent="0.35">
      <c r="A23" t="s">
        <v>23</v>
      </c>
      <c r="B23" s="4">
        <v>0</v>
      </c>
      <c r="C23" s="10" t="s">
        <v>38</v>
      </c>
      <c r="D23" s="12" t="s">
        <v>38</v>
      </c>
    </row>
    <row r="24" spans="1:4" x14ac:dyDescent="0.35">
      <c r="A24" t="s">
        <v>24</v>
      </c>
      <c r="B24" s="5">
        <v>0</v>
      </c>
      <c r="C24" s="12" t="s">
        <v>38</v>
      </c>
      <c r="D24" s="12" t="s">
        <v>38</v>
      </c>
    </row>
    <row r="25" spans="1:4" x14ac:dyDescent="0.35">
      <c r="A25" t="s">
        <v>25</v>
      </c>
      <c r="B25" s="4">
        <v>0</v>
      </c>
      <c r="C25" s="10" t="s">
        <v>38</v>
      </c>
      <c r="D25" s="12" t="s">
        <v>38</v>
      </c>
    </row>
    <row r="26" spans="1:4" x14ac:dyDescent="0.35">
      <c r="A26" t="s">
        <v>26</v>
      </c>
      <c r="B26" s="5">
        <v>0</v>
      </c>
      <c r="C26" s="14" t="s">
        <v>38</v>
      </c>
      <c r="D26" s="12" t="s">
        <v>38</v>
      </c>
    </row>
    <row r="27" spans="1:4" x14ac:dyDescent="0.35">
      <c r="A27" t="s">
        <v>27</v>
      </c>
      <c r="B27" s="3">
        <v>0</v>
      </c>
      <c r="C27" s="3">
        <f>SQRT((B26-B24)^2 + (B25-B23)^2)</f>
        <v>0</v>
      </c>
      <c r="D27">
        <f>IF(AND(B27&lt;=C27+0.1,B27&gt;=C27-0.1, B27&lt;=B7+1, B27&gt;=B7-1), 2, IF(AND(B27&lt;=C27+0.1,B27&gt;=C27-0.1),1, IF(AND(B27&lt;=B7+1, B27&gt;=B7-1),1, 0)))</f>
        <v>1</v>
      </c>
    </row>
    <row r="28" spans="1:4" x14ac:dyDescent="0.35">
      <c r="A28" t="s">
        <v>30</v>
      </c>
      <c r="B28" s="11" t="b">
        <v>1</v>
      </c>
      <c r="C28" s="12" t="s">
        <v>38</v>
      </c>
      <c r="D28">
        <f>IF(EXACT(B28,"TRUE"), 1, 0)</f>
        <v>1</v>
      </c>
    </row>
    <row r="29" spans="1:4" x14ac:dyDescent="0.35">
      <c r="A29" t="s">
        <v>31</v>
      </c>
      <c r="B29" s="11" t="b">
        <v>1</v>
      </c>
      <c r="C29" s="12" t="s">
        <v>38</v>
      </c>
      <c r="D29">
        <f t="shared" ref="D29:D32" si="1">IF(EXACT(B29,"TRUE"), 1, 0)</f>
        <v>1</v>
      </c>
    </row>
    <row r="30" spans="1:4" x14ac:dyDescent="0.35">
      <c r="A30" t="s">
        <v>32</v>
      </c>
      <c r="B30" s="11" t="b">
        <v>1</v>
      </c>
      <c r="C30" s="12" t="s">
        <v>38</v>
      </c>
      <c r="D30">
        <f t="shared" si="1"/>
        <v>1</v>
      </c>
    </row>
    <row r="31" spans="1:4" x14ac:dyDescent="0.35">
      <c r="A31" t="s">
        <v>33</v>
      </c>
      <c r="B31" s="11" t="b">
        <v>0</v>
      </c>
      <c r="C31" s="12" t="s">
        <v>38</v>
      </c>
      <c r="D31">
        <f t="shared" si="1"/>
        <v>0</v>
      </c>
    </row>
    <row r="32" spans="1:4" x14ac:dyDescent="0.35">
      <c r="A32" t="s">
        <v>34</v>
      </c>
      <c r="B32" s="11" t="b">
        <v>0</v>
      </c>
      <c r="C32" s="12" t="s">
        <v>38</v>
      </c>
      <c r="D32">
        <f t="shared" si="1"/>
        <v>0</v>
      </c>
    </row>
    <row r="33" spans="1:4" ht="15" thickBot="1" x14ac:dyDescent="0.4">
      <c r="A33" s="13" t="s">
        <v>35</v>
      </c>
      <c r="B33" s="13"/>
      <c r="C33" s="13"/>
      <c r="D33" s="13">
        <f>SUM(D4:D32)</f>
        <v>15</v>
      </c>
    </row>
    <row r="34" spans="1:4" ht="15.5" thickTop="1" thickBot="1" x14ac:dyDescent="0.4">
      <c r="A34" s="13" t="s">
        <v>39</v>
      </c>
      <c r="B34" s="13"/>
      <c r="C34" s="13"/>
      <c r="D34" s="15">
        <f>D33/22</f>
        <v>0.68181818181818177</v>
      </c>
    </row>
    <row r="35" spans="1:4" ht="15" thickTop="1" x14ac:dyDescent="0.35"/>
    <row r="44" spans="1:4" ht="23.5" x14ac:dyDescent="0.55000000000000004">
      <c r="A44" s="17" t="s">
        <v>36</v>
      </c>
      <c r="B44" s="17"/>
      <c r="C44" s="17"/>
      <c r="D44" s="17"/>
    </row>
    <row r="45" spans="1:4" ht="17.5" thickBot="1" x14ac:dyDescent="0.45">
      <c r="A45" s="18" t="s">
        <v>51</v>
      </c>
      <c r="B45" s="18"/>
      <c r="C45" s="18"/>
      <c r="D45" s="18"/>
    </row>
    <row r="46" spans="1:4" ht="15" thickTop="1" x14ac:dyDescent="0.35">
      <c r="A46" s="1" t="s">
        <v>0</v>
      </c>
      <c r="B46" s="8" t="s">
        <v>5</v>
      </c>
      <c r="C46" s="8" t="s">
        <v>6</v>
      </c>
      <c r="D46" s="8" t="s">
        <v>3</v>
      </c>
    </row>
    <row r="47" spans="1:4" x14ac:dyDescent="0.35">
      <c r="A47" t="s">
        <v>11</v>
      </c>
      <c r="B47" s="4">
        <v>34</v>
      </c>
      <c r="C47" s="4">
        <f>B47</f>
        <v>34</v>
      </c>
      <c r="D47" s="12" t="s">
        <v>38</v>
      </c>
    </row>
    <row r="48" spans="1:4" x14ac:dyDescent="0.35">
      <c r="A48" t="s">
        <v>12</v>
      </c>
      <c r="B48" s="5">
        <v>22</v>
      </c>
      <c r="C48" s="5">
        <f>B48</f>
        <v>22</v>
      </c>
      <c r="D48" s="12" t="s">
        <v>38</v>
      </c>
    </row>
    <row r="49" spans="1:4" x14ac:dyDescent="0.35">
      <c r="A49" t="s">
        <v>8</v>
      </c>
      <c r="B49" s="2" t="s">
        <v>48</v>
      </c>
      <c r="C49" s="2" t="str">
        <f>CONCATENATE(ROUND(C47, 3), "i + ", ROUND(C48, 3),"j")</f>
        <v>34i + 22j</v>
      </c>
      <c r="D49">
        <f>IF(EXACT(B49,C49), 1, 0)</f>
        <v>1</v>
      </c>
    </row>
    <row r="50" spans="1:4" x14ac:dyDescent="0.35">
      <c r="A50" t="s">
        <v>28</v>
      </c>
      <c r="B50" s="3">
        <v>25.495000000000001</v>
      </c>
      <c r="C50" s="3">
        <f>SQRT(C47^2 + C48^2)</f>
        <v>40.496913462633174</v>
      </c>
      <c r="D50">
        <f>IF(AND(B50&lt;=C50+0.1,B50&gt;=C50-0.1), 1, 0)</f>
        <v>0</v>
      </c>
    </row>
    <row r="51" spans="1:4" x14ac:dyDescent="0.35">
      <c r="A51" t="s">
        <v>9</v>
      </c>
      <c r="B51" s="4">
        <v>8</v>
      </c>
      <c r="C51" s="4">
        <f>B51</f>
        <v>8</v>
      </c>
      <c r="D51">
        <f>IF(B51=C51, 1, 0)</f>
        <v>1</v>
      </c>
    </row>
    <row r="52" spans="1:4" x14ac:dyDescent="0.35">
      <c r="A52" t="s">
        <v>10</v>
      </c>
      <c r="B52" s="5">
        <v>2</v>
      </c>
      <c r="C52" s="5">
        <f>B52</f>
        <v>2</v>
      </c>
      <c r="D52">
        <f t="shared" ref="D52:D54" si="2">IF(B52=C52, 1, 0)</f>
        <v>1</v>
      </c>
    </row>
    <row r="53" spans="1:4" x14ac:dyDescent="0.35">
      <c r="A53" t="s">
        <v>13</v>
      </c>
      <c r="B53" s="4">
        <v>42</v>
      </c>
      <c r="C53" s="4">
        <f>C47+C51</f>
        <v>42</v>
      </c>
      <c r="D53">
        <f t="shared" si="2"/>
        <v>1</v>
      </c>
    </row>
    <row r="54" spans="1:4" x14ac:dyDescent="0.35">
      <c r="A54" t="s">
        <v>14</v>
      </c>
      <c r="B54" s="5">
        <v>24</v>
      </c>
      <c r="C54" s="5">
        <f>C48+C52</f>
        <v>24</v>
      </c>
      <c r="D54">
        <f t="shared" si="2"/>
        <v>1</v>
      </c>
    </row>
    <row r="55" spans="1:4" x14ac:dyDescent="0.35">
      <c r="A55" t="s">
        <v>7</v>
      </c>
      <c r="B55" s="2" t="s">
        <v>49</v>
      </c>
      <c r="C55" s="2" t="str">
        <f>CONCATENATE(ROUND(C53, 3), "i + ", ROUND(C54, 3),"j")</f>
        <v>42i + 24j</v>
      </c>
      <c r="D55">
        <f>IF(EXACT(B55, C55), 1, IF(EXACT(B55, CONCATENATE(B53, "i + ", B54, "j")), 0.5, 0))</f>
        <v>1</v>
      </c>
    </row>
    <row r="56" spans="1:4" x14ac:dyDescent="0.35">
      <c r="A56" t="s">
        <v>17</v>
      </c>
      <c r="B56" s="4">
        <v>26</v>
      </c>
      <c r="C56" s="4">
        <f>B56</f>
        <v>26</v>
      </c>
      <c r="D56" s="12" t="s">
        <v>38</v>
      </c>
    </row>
    <row r="57" spans="1:4" x14ac:dyDescent="0.35">
      <c r="A57" t="s">
        <v>18</v>
      </c>
      <c r="B57" s="5">
        <v>19</v>
      </c>
      <c r="C57" s="5">
        <f>B57</f>
        <v>19</v>
      </c>
      <c r="D57" s="12" t="s">
        <v>38</v>
      </c>
    </row>
    <row r="58" spans="1:4" x14ac:dyDescent="0.35">
      <c r="A58" t="s">
        <v>15</v>
      </c>
      <c r="B58" s="4">
        <v>0.80700000000000005</v>
      </c>
      <c r="C58" s="4">
        <f>C56/(SQRT(C56^2 + C57^2))</f>
        <v>0.807391122257898</v>
      </c>
      <c r="D58">
        <f>IF(AND(B58&lt;=C58+0.1,B58&gt;=C58-0.1), 1, 0)</f>
        <v>1</v>
      </c>
    </row>
    <row r="59" spans="1:4" x14ac:dyDescent="0.35">
      <c r="A59" t="s">
        <v>16</v>
      </c>
      <c r="B59" s="5">
        <v>0.59</v>
      </c>
      <c r="C59" s="5">
        <f>C57/(SQRT(C56^2 + C57^2))</f>
        <v>0.59001658934231005</v>
      </c>
      <c r="D59">
        <f>IF(AND(B59&lt;=C59+0.1,B59&gt;=C59-0.1), 1, 0)</f>
        <v>1</v>
      </c>
    </row>
    <row r="60" spans="1:4" x14ac:dyDescent="0.35">
      <c r="A60" t="s">
        <v>4</v>
      </c>
      <c r="B60" s="7" t="s">
        <v>50</v>
      </c>
      <c r="C60" s="7" t="str">
        <f>CONCATENATE(ROUND(C58, 3), "i + ", ROUND(C59, 3),"j")</f>
        <v>0.807i + 0.59j</v>
      </c>
      <c r="D60">
        <f>IF(EXACT(B60, C60), 1, IF(EXACT(B60, CONCATENATE(B58, "i + ", B59, "j")), 0.5, 0))</f>
        <v>1</v>
      </c>
    </row>
    <row r="61" spans="1:4" x14ac:dyDescent="0.35">
      <c r="A61" t="s">
        <v>29</v>
      </c>
      <c r="B61" s="3">
        <v>0</v>
      </c>
      <c r="C61" s="3">
        <f>B61</f>
        <v>0</v>
      </c>
      <c r="D61">
        <f>IF(AND(B61&lt;=C61+0.1,B61&gt;=C61-0.1), 1, 0)</f>
        <v>1</v>
      </c>
    </row>
    <row r="62" spans="1:4" x14ac:dyDescent="0.35">
      <c r="A62" t="s">
        <v>19</v>
      </c>
      <c r="B62" s="4">
        <v>0</v>
      </c>
      <c r="C62" s="4">
        <f>(-C58*C61) + C56</f>
        <v>26</v>
      </c>
      <c r="D62">
        <f>IF(AND(B62&lt;=C62+0.1,B62&gt;=C62-0.1), 1, IF((AND(B62&lt;=(-B58*B61) + B56+0.1,B62&gt;=(-B58*B61) + B56-0.1)), 0.5, 0))</f>
        <v>0</v>
      </c>
    </row>
    <row r="63" spans="1:4" x14ac:dyDescent="0.35">
      <c r="A63" t="s">
        <v>20</v>
      </c>
      <c r="B63" s="5">
        <v>0</v>
      </c>
      <c r="C63" s="5">
        <f>(-C59*C61) + C57</f>
        <v>19</v>
      </c>
      <c r="D63">
        <f>IF(AND(B63&lt;=C63+0.1,B63&gt;=C63-0.1), 1, IF((AND(B63&lt;=(-B59*B61) + B57+0.1,B63&gt;=(-B59*B61) + B57-0.1)), 0.5, 0))</f>
        <v>0</v>
      </c>
    </row>
    <row r="64" spans="1:4" x14ac:dyDescent="0.35">
      <c r="A64" t="s">
        <v>21</v>
      </c>
      <c r="B64" s="9">
        <v>0</v>
      </c>
      <c r="C64" s="6" t="e">
        <f>(C57-C63)/(C56-C62)</f>
        <v>#DIV/0!</v>
      </c>
      <c r="D64" t="e">
        <f>IF(AND(B64&lt;=C64+0.1,B64&gt;=C64-0.1), 1, IF(AND(B64&lt;=(B57-B63)/(B56-B62)+0.1,B64&gt;=(B57-B63)/(B56-B62)-0.1), 0.5, 0))</f>
        <v>#DIV/0!</v>
      </c>
    </row>
    <row r="65" spans="1:4" x14ac:dyDescent="0.35">
      <c r="A65" t="s">
        <v>22</v>
      </c>
      <c r="B65" s="6">
        <v>0</v>
      </c>
      <c r="C65" s="6" t="e">
        <f>-(1/C64)</f>
        <v>#DIV/0!</v>
      </c>
      <c r="D65" t="e">
        <f>IF(AND(B65&lt;=C65+0.1,B65&gt;=C65-0.1), 1, IF(AND(B65&lt;=(B58-B64)/(B57/B63)+0.1,B65&gt;=(B58-B64)/(B57/B63)-0.1), 0.5, 0))</f>
        <v>#DIV/0!</v>
      </c>
    </row>
    <row r="66" spans="1:4" x14ac:dyDescent="0.35">
      <c r="A66" t="s">
        <v>23</v>
      </c>
      <c r="B66" s="4">
        <v>0</v>
      </c>
      <c r="C66" s="10" t="s">
        <v>38</v>
      </c>
      <c r="D66" s="12" t="s">
        <v>38</v>
      </c>
    </row>
    <row r="67" spans="1:4" x14ac:dyDescent="0.35">
      <c r="A67" t="s">
        <v>24</v>
      </c>
      <c r="B67" s="5">
        <v>0</v>
      </c>
      <c r="C67" s="12" t="s">
        <v>38</v>
      </c>
      <c r="D67" s="12" t="s">
        <v>38</v>
      </c>
    </row>
    <row r="68" spans="1:4" x14ac:dyDescent="0.35">
      <c r="A68" t="s">
        <v>25</v>
      </c>
      <c r="B68" s="4">
        <v>0</v>
      </c>
      <c r="C68" s="10" t="s">
        <v>38</v>
      </c>
      <c r="D68" s="12" t="s">
        <v>38</v>
      </c>
    </row>
    <row r="69" spans="1:4" x14ac:dyDescent="0.35">
      <c r="A69" t="s">
        <v>26</v>
      </c>
      <c r="B69" s="5">
        <v>0</v>
      </c>
      <c r="C69" s="14" t="s">
        <v>38</v>
      </c>
      <c r="D69" s="12" t="s">
        <v>38</v>
      </c>
    </row>
    <row r="70" spans="1:4" x14ac:dyDescent="0.35">
      <c r="A70" t="s">
        <v>27</v>
      </c>
      <c r="B70" s="3">
        <v>0</v>
      </c>
      <c r="C70" s="3">
        <f>SQRT((B69-B67)^2 + (B68-B66)^2)</f>
        <v>0</v>
      </c>
      <c r="D70">
        <f>IF(AND(B70&lt;=C70+0.1,B70&gt;=C70-0.1, B70&lt;=B50+1, B70&gt;=B50-1), 2, IF(AND(B70&lt;=C70+0.1,B70&gt;=C70-0.1),1, IF(AND(B70&lt;=B50+1, B70&gt;=B50-1),1, 0)))</f>
        <v>1</v>
      </c>
    </row>
    <row r="71" spans="1:4" x14ac:dyDescent="0.35">
      <c r="A71" t="s">
        <v>30</v>
      </c>
      <c r="B71" s="11" t="b">
        <v>1</v>
      </c>
      <c r="C71" s="12" t="s">
        <v>38</v>
      </c>
      <c r="D71">
        <f>IF(EXACT(B71,"TRUE"), 1, 0)</f>
        <v>1</v>
      </c>
    </row>
    <row r="72" spans="1:4" x14ac:dyDescent="0.35">
      <c r="A72" t="s">
        <v>31</v>
      </c>
      <c r="B72" s="11" t="b">
        <v>1</v>
      </c>
      <c r="C72" s="12" t="s">
        <v>38</v>
      </c>
      <c r="D72">
        <f t="shared" ref="D72:D75" si="3">IF(EXACT(B72,"TRUE"), 1, 0)</f>
        <v>1</v>
      </c>
    </row>
    <row r="73" spans="1:4" x14ac:dyDescent="0.35">
      <c r="A73" t="s">
        <v>32</v>
      </c>
      <c r="B73" s="11" t="b">
        <v>1</v>
      </c>
      <c r="C73" s="12" t="s">
        <v>38</v>
      </c>
      <c r="D73">
        <f t="shared" si="3"/>
        <v>1</v>
      </c>
    </row>
    <row r="74" spans="1:4" x14ac:dyDescent="0.35">
      <c r="A74" t="s">
        <v>33</v>
      </c>
      <c r="B74" s="11" t="b">
        <v>1</v>
      </c>
      <c r="C74" s="12" t="s">
        <v>38</v>
      </c>
      <c r="D74">
        <f t="shared" si="3"/>
        <v>1</v>
      </c>
    </row>
    <row r="75" spans="1:4" x14ac:dyDescent="0.35">
      <c r="A75" t="s">
        <v>34</v>
      </c>
      <c r="B75" s="11" t="b">
        <v>0</v>
      </c>
      <c r="C75" s="12" t="s">
        <v>38</v>
      </c>
      <c r="D75">
        <f t="shared" si="3"/>
        <v>0</v>
      </c>
    </row>
    <row r="76" spans="1:4" ht="15" thickBot="1" x14ac:dyDescent="0.4">
      <c r="A76" s="13" t="s">
        <v>35</v>
      </c>
      <c r="B76" s="13"/>
      <c r="C76" s="13"/>
      <c r="D76" s="13" t="e">
        <f>SUM(D47:D75)</f>
        <v>#DIV/0!</v>
      </c>
    </row>
    <row r="77" spans="1:4" ht="15.5" thickTop="1" thickBot="1" x14ac:dyDescent="0.4">
      <c r="A77" s="13" t="s">
        <v>39</v>
      </c>
      <c r="B77" s="13"/>
      <c r="C77" s="13"/>
      <c r="D77" s="15" t="e">
        <f>D76/22</f>
        <v>#DIV/0!</v>
      </c>
    </row>
    <row r="78" spans="1:4" ht="15" thickTop="1" x14ac:dyDescent="0.35"/>
  </sheetData>
  <mergeCells count="4">
    <mergeCell ref="A1:D1"/>
    <mergeCell ref="A2:D2"/>
    <mergeCell ref="A44:D44"/>
    <mergeCell ref="A45:D45"/>
  </mergeCells>
  <pageMargins left="0.7" right="0.7" top="0.75" bottom="0.75" header="0.3" footer="0.3"/>
  <pageSetup scale="98" orientation="landscape" horizontalDpi="4294967295" verticalDpi="4294967295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0"/>
  <sheetViews>
    <sheetView topLeftCell="A211" zoomScale="115" zoomScaleNormal="115" workbookViewId="0">
      <selection activeCell="F237" sqref="F237"/>
    </sheetView>
  </sheetViews>
  <sheetFormatPr defaultRowHeight="14.5" x14ac:dyDescent="0.35"/>
  <cols>
    <col min="1" max="1" width="34.54296875" customWidth="1"/>
    <col min="2" max="2" width="24" customWidth="1"/>
    <col min="3" max="3" width="22.26953125" customWidth="1"/>
    <col min="4" max="4" width="10.81640625" customWidth="1"/>
    <col min="6" max="6" width="34.54296875" customWidth="1"/>
    <col min="7" max="7" width="24" customWidth="1"/>
    <col min="8" max="8" width="22.26953125" customWidth="1"/>
    <col min="9" max="9" width="10.81640625" customWidth="1"/>
    <col min="11" max="11" width="34.54296875" customWidth="1"/>
    <col min="12" max="12" width="24" customWidth="1"/>
    <col min="13" max="13" width="22.26953125" customWidth="1"/>
    <col min="14" max="14" width="10.81640625" customWidth="1"/>
  </cols>
  <sheetData>
    <row r="1" spans="1:4" ht="23.5" x14ac:dyDescent="0.55000000000000004">
      <c r="A1" s="17" t="s">
        <v>36</v>
      </c>
      <c r="B1" s="17"/>
      <c r="C1" s="17"/>
      <c r="D1" s="17"/>
    </row>
    <row r="2" spans="1:4" ht="17.5" thickBot="1" x14ac:dyDescent="0.45">
      <c r="A2" s="18" t="s">
        <v>161</v>
      </c>
      <c r="B2" s="18"/>
      <c r="C2" s="18"/>
      <c r="D2" s="18"/>
    </row>
    <row r="3" spans="1:4" ht="15" thickTop="1" x14ac:dyDescent="0.35">
      <c r="A3" s="1" t="s">
        <v>0</v>
      </c>
      <c r="B3" s="8" t="s">
        <v>5</v>
      </c>
      <c r="C3" s="8" t="s">
        <v>6</v>
      </c>
      <c r="D3" s="8" t="s">
        <v>3</v>
      </c>
    </row>
    <row r="4" spans="1:4" x14ac:dyDescent="0.35">
      <c r="A4" t="s">
        <v>11</v>
      </c>
      <c r="B4" s="4">
        <v>10</v>
      </c>
      <c r="C4" s="4">
        <f>B4</f>
        <v>10</v>
      </c>
      <c r="D4" s="12" t="s">
        <v>38</v>
      </c>
    </row>
    <row r="5" spans="1:4" x14ac:dyDescent="0.35">
      <c r="A5" t="s">
        <v>12</v>
      </c>
      <c r="B5" s="5">
        <v>10</v>
      </c>
      <c r="C5" s="5">
        <f>B5</f>
        <v>10</v>
      </c>
      <c r="D5" s="12" t="s">
        <v>38</v>
      </c>
    </row>
    <row r="6" spans="1:4" x14ac:dyDescent="0.35">
      <c r="A6" t="s">
        <v>8</v>
      </c>
      <c r="B6" s="2" t="s">
        <v>162</v>
      </c>
      <c r="C6" s="2" t="str">
        <f>CONCATENATE(ROUND(C4, 3), "i + ", ROUND(C5, 3),"j")</f>
        <v>10i + 10j</v>
      </c>
      <c r="D6">
        <f>IF(EXACT(B6,C6), 1, 0)</f>
        <v>1</v>
      </c>
    </row>
    <row r="7" spans="1:4" x14ac:dyDescent="0.35">
      <c r="A7" t="s">
        <v>28</v>
      </c>
      <c r="B7" s="3">
        <v>15.811</v>
      </c>
      <c r="C7" s="3">
        <f>SQRT(C4^2 + C5^2)</f>
        <v>14.142135623730951</v>
      </c>
      <c r="D7">
        <f>IF(AND(B7&lt;=C7+0.1,B7&gt;=C7-0.1), 1, 0)</f>
        <v>0</v>
      </c>
    </row>
    <row r="8" spans="1:4" x14ac:dyDescent="0.35">
      <c r="A8" t="s">
        <v>9</v>
      </c>
      <c r="B8" s="4">
        <v>5</v>
      </c>
      <c r="C8" s="4">
        <f>B8</f>
        <v>5</v>
      </c>
      <c r="D8">
        <f>IF(B8=C8, 1, 0)</f>
        <v>1</v>
      </c>
    </row>
    <row r="9" spans="1:4" x14ac:dyDescent="0.35">
      <c r="A9" t="s">
        <v>10</v>
      </c>
      <c r="B9" s="5">
        <v>1</v>
      </c>
      <c r="C9" s="5">
        <f>B9</f>
        <v>1</v>
      </c>
      <c r="D9">
        <f t="shared" ref="D9:D11" si="0">IF(B9=C9, 1, 0)</f>
        <v>1</v>
      </c>
    </row>
    <row r="10" spans="1:4" x14ac:dyDescent="0.35">
      <c r="A10" t="s">
        <v>13</v>
      </c>
      <c r="B10" s="4">
        <v>13</v>
      </c>
      <c r="C10" s="4">
        <f>C4+C8</f>
        <v>15</v>
      </c>
      <c r="D10">
        <f t="shared" si="0"/>
        <v>0</v>
      </c>
    </row>
    <row r="11" spans="1:4" x14ac:dyDescent="0.35">
      <c r="A11" t="s">
        <v>14</v>
      </c>
      <c r="B11" s="5">
        <v>9</v>
      </c>
      <c r="C11" s="5">
        <f>C5+C9</f>
        <v>11</v>
      </c>
      <c r="D11">
        <f t="shared" si="0"/>
        <v>0</v>
      </c>
    </row>
    <row r="12" spans="1:4" x14ac:dyDescent="0.35">
      <c r="A12" t="s">
        <v>7</v>
      </c>
      <c r="B12" s="2" t="s">
        <v>163</v>
      </c>
      <c r="C12" s="2" t="str">
        <f>CONCATENATE(ROUND(C10, 3), "i + ", ROUND(C11, 3),"j")</f>
        <v>15i + 11j</v>
      </c>
      <c r="D12">
        <f>IF(EXACT(B12, C12), 1, IF(EXACT(B12, CONCATENATE(B10, "i + ", B11, "j")), 0.5, 0))</f>
        <v>0.5</v>
      </c>
    </row>
    <row r="13" spans="1:4" x14ac:dyDescent="0.35">
      <c r="A13" t="s">
        <v>17</v>
      </c>
      <c r="B13" s="4">
        <v>0</v>
      </c>
      <c r="C13" s="4">
        <f>B13</f>
        <v>0</v>
      </c>
      <c r="D13" s="12" t="s">
        <v>38</v>
      </c>
    </row>
    <row r="14" spans="1:4" x14ac:dyDescent="0.35">
      <c r="A14" t="s">
        <v>18</v>
      </c>
      <c r="B14" s="5">
        <v>0</v>
      </c>
      <c r="C14" s="5">
        <f>B14</f>
        <v>0</v>
      </c>
      <c r="D14" s="12" t="s">
        <v>38</v>
      </c>
    </row>
    <row r="15" spans="1:4" x14ac:dyDescent="0.35">
      <c r="A15" t="s">
        <v>15</v>
      </c>
      <c r="B15" s="4">
        <v>0.82199999999999995</v>
      </c>
      <c r="C15" s="4" t="e">
        <f>C13/(SQRT(C13^2 + C14^2))</f>
        <v>#DIV/0!</v>
      </c>
      <c r="D15">
        <v>0</v>
      </c>
    </row>
    <row r="16" spans="1:4" x14ac:dyDescent="0.35">
      <c r="A16" t="s">
        <v>16</v>
      </c>
      <c r="B16" s="5">
        <v>0.56899999999999995</v>
      </c>
      <c r="C16" s="5" t="e">
        <f>C14/(SQRT(C13^2 + C14^2))</f>
        <v>#DIV/0!</v>
      </c>
      <c r="D16">
        <v>0</v>
      </c>
    </row>
    <row r="17" spans="1:4" x14ac:dyDescent="0.35">
      <c r="A17" t="s">
        <v>4</v>
      </c>
      <c r="B17" s="7" t="s">
        <v>80</v>
      </c>
      <c r="C17" s="7" t="e">
        <f>CONCATENATE(ROUND(C15, 3), "i + ", ROUND(C16, 3),"j")</f>
        <v>#DIV/0!</v>
      </c>
      <c r="D17">
        <v>0.5</v>
      </c>
    </row>
    <row r="18" spans="1:4" x14ac:dyDescent="0.35">
      <c r="A18" t="s">
        <v>29</v>
      </c>
      <c r="B18" s="3">
        <v>14.141999999999999</v>
      </c>
      <c r="C18" s="3">
        <f>B18</f>
        <v>14.141999999999999</v>
      </c>
      <c r="D18">
        <f>IF(AND(B18&lt;=C18+0.1,B18&gt;=C18-0.1), 1, 0)</f>
        <v>1</v>
      </c>
    </row>
    <row r="19" spans="1:4" x14ac:dyDescent="0.35">
      <c r="A19" t="s">
        <v>19</v>
      </c>
      <c r="B19" s="4">
        <v>0</v>
      </c>
      <c r="C19" s="4" t="e">
        <f>(-C15*C18) + C13</f>
        <v>#DIV/0!</v>
      </c>
      <c r="D19">
        <v>0</v>
      </c>
    </row>
    <row r="20" spans="1:4" x14ac:dyDescent="0.35">
      <c r="A20" t="s">
        <v>20</v>
      </c>
      <c r="B20" s="5">
        <v>0</v>
      </c>
      <c r="C20" s="5" t="e">
        <f>(-C16*C18) + C14</f>
        <v>#DIV/0!</v>
      </c>
      <c r="D20">
        <v>0</v>
      </c>
    </row>
    <row r="21" spans="1:4" x14ac:dyDescent="0.35">
      <c r="A21" t="s">
        <v>21</v>
      </c>
      <c r="B21" s="9">
        <f>-1/3</f>
        <v>-0.33333333333333331</v>
      </c>
      <c r="C21" s="6" t="e">
        <f>(C14-C20)/(C13-C19)</f>
        <v>#DIV/0!</v>
      </c>
      <c r="D21">
        <v>0</v>
      </c>
    </row>
    <row r="22" spans="1:4" x14ac:dyDescent="0.35">
      <c r="A22" t="s">
        <v>22</v>
      </c>
      <c r="B22" s="6">
        <f>-3</f>
        <v>-3</v>
      </c>
      <c r="C22" s="6" t="e">
        <f>-(1/C21)</f>
        <v>#DIV/0!</v>
      </c>
      <c r="D22">
        <v>0</v>
      </c>
    </row>
    <row r="23" spans="1:4" x14ac:dyDescent="0.35">
      <c r="A23" t="s">
        <v>23</v>
      </c>
      <c r="B23" s="4">
        <v>0</v>
      </c>
      <c r="C23" s="10" t="s">
        <v>38</v>
      </c>
      <c r="D23" s="12" t="s">
        <v>38</v>
      </c>
    </row>
    <row r="24" spans="1:4" x14ac:dyDescent="0.35">
      <c r="A24" t="s">
        <v>24</v>
      </c>
      <c r="B24" s="5">
        <v>0</v>
      </c>
      <c r="C24" s="12" t="s">
        <v>38</v>
      </c>
      <c r="D24" s="12" t="s">
        <v>38</v>
      </c>
    </row>
    <row r="25" spans="1:4" x14ac:dyDescent="0.35">
      <c r="A25" t="s">
        <v>25</v>
      </c>
      <c r="B25" s="4">
        <v>0</v>
      </c>
      <c r="C25" s="10" t="s">
        <v>38</v>
      </c>
      <c r="D25" s="12" t="s">
        <v>38</v>
      </c>
    </row>
    <row r="26" spans="1:4" x14ac:dyDescent="0.35">
      <c r="A26" t="s">
        <v>26</v>
      </c>
      <c r="B26" s="5">
        <v>0</v>
      </c>
      <c r="C26" s="14" t="s">
        <v>38</v>
      </c>
      <c r="D26" s="12" t="s">
        <v>38</v>
      </c>
    </row>
    <row r="27" spans="1:4" x14ac:dyDescent="0.35">
      <c r="A27" t="s">
        <v>27</v>
      </c>
      <c r="B27" s="3">
        <v>0</v>
      </c>
      <c r="C27" s="3">
        <f>SQRT((B26-B24)^2 + (B25-B23)^2)</f>
        <v>0</v>
      </c>
      <c r="D27">
        <v>0</v>
      </c>
    </row>
    <row r="28" spans="1:4" x14ac:dyDescent="0.35">
      <c r="A28" t="s">
        <v>30</v>
      </c>
      <c r="B28" s="11" t="b">
        <v>0</v>
      </c>
      <c r="C28" s="12" t="s">
        <v>38</v>
      </c>
      <c r="D28">
        <f>IF(EXACT(B28,"TRUE"), 1, 0)</f>
        <v>0</v>
      </c>
    </row>
    <row r="29" spans="1:4" x14ac:dyDescent="0.35">
      <c r="A29" t="s">
        <v>31</v>
      </c>
      <c r="B29" s="11" t="b">
        <v>0</v>
      </c>
      <c r="C29" s="12" t="s">
        <v>38</v>
      </c>
      <c r="D29">
        <f t="shared" ref="D29:D32" si="1">IF(EXACT(B29,"TRUE"), 1, 0)</f>
        <v>0</v>
      </c>
    </row>
    <row r="30" spans="1:4" x14ac:dyDescent="0.35">
      <c r="A30" t="s">
        <v>32</v>
      </c>
      <c r="B30" s="11" t="b">
        <v>0</v>
      </c>
      <c r="C30" s="12" t="s">
        <v>38</v>
      </c>
      <c r="D30">
        <f t="shared" si="1"/>
        <v>0</v>
      </c>
    </row>
    <row r="31" spans="1:4" x14ac:dyDescent="0.35">
      <c r="A31" t="s">
        <v>33</v>
      </c>
      <c r="B31" s="11" t="b">
        <v>0</v>
      </c>
      <c r="C31" s="12" t="s">
        <v>38</v>
      </c>
      <c r="D31">
        <f t="shared" si="1"/>
        <v>0</v>
      </c>
    </row>
    <row r="32" spans="1:4" x14ac:dyDescent="0.35">
      <c r="A32" t="s">
        <v>34</v>
      </c>
      <c r="B32" s="11" t="b">
        <v>0</v>
      </c>
      <c r="C32" s="12" t="s">
        <v>38</v>
      </c>
      <c r="D32">
        <f t="shared" si="1"/>
        <v>0</v>
      </c>
    </row>
    <row r="33" spans="1:4" ht="15" thickBot="1" x14ac:dyDescent="0.4">
      <c r="A33" s="13" t="s">
        <v>35</v>
      </c>
      <c r="B33" s="13"/>
      <c r="C33" s="13"/>
      <c r="D33" s="13">
        <f>SUM(D4:D32)</f>
        <v>5</v>
      </c>
    </row>
    <row r="34" spans="1:4" ht="15.5" thickTop="1" thickBot="1" x14ac:dyDescent="0.4">
      <c r="A34" s="13" t="s">
        <v>39</v>
      </c>
      <c r="B34" s="13"/>
      <c r="C34" s="13"/>
      <c r="D34" s="15">
        <f>D33/22</f>
        <v>0.22727272727272727</v>
      </c>
    </row>
    <row r="35" spans="1:4" ht="15" thickTop="1" x14ac:dyDescent="0.35"/>
    <row r="36" spans="1:4" ht="23.5" x14ac:dyDescent="0.55000000000000004">
      <c r="A36" s="17" t="s">
        <v>36</v>
      </c>
      <c r="B36" s="17"/>
      <c r="C36" s="17"/>
      <c r="D36" s="17"/>
    </row>
    <row r="37" spans="1:4" ht="17.5" thickBot="1" x14ac:dyDescent="0.45">
      <c r="A37" s="18" t="s">
        <v>165</v>
      </c>
      <c r="B37" s="18"/>
      <c r="C37" s="18"/>
      <c r="D37" s="18"/>
    </row>
    <row r="38" spans="1:4" ht="15" thickTop="1" x14ac:dyDescent="0.35">
      <c r="A38" s="1" t="s">
        <v>0</v>
      </c>
      <c r="B38" s="8" t="s">
        <v>5</v>
      </c>
      <c r="C38" s="8" t="s">
        <v>6</v>
      </c>
      <c r="D38" s="8" t="s">
        <v>3</v>
      </c>
    </row>
    <row r="39" spans="1:4" x14ac:dyDescent="0.35">
      <c r="A39" t="s">
        <v>11</v>
      </c>
      <c r="B39" s="4">
        <v>21</v>
      </c>
      <c r="C39" s="4">
        <f>B39</f>
        <v>21</v>
      </c>
      <c r="D39" s="12" t="s">
        <v>38</v>
      </c>
    </row>
    <row r="40" spans="1:4" x14ac:dyDescent="0.35">
      <c r="A40" t="s">
        <v>12</v>
      </c>
      <c r="B40" s="5">
        <v>24</v>
      </c>
      <c r="C40" s="5">
        <f>B40</f>
        <v>24</v>
      </c>
      <c r="D40" s="12" t="s">
        <v>38</v>
      </c>
    </row>
    <row r="41" spans="1:4" x14ac:dyDescent="0.35">
      <c r="A41" t="s">
        <v>8</v>
      </c>
      <c r="B41" s="2" t="s">
        <v>164</v>
      </c>
      <c r="C41" s="2" t="str">
        <f>CONCATENATE(ROUND(C39, 3), "i + ", ROUND(C40, 3),"j")</f>
        <v>21i + 24j</v>
      </c>
      <c r="D41">
        <f>IF(EXACT(B41,C41), 1, 0)</f>
        <v>1</v>
      </c>
    </row>
    <row r="42" spans="1:4" x14ac:dyDescent="0.35">
      <c r="A42" t="s">
        <v>28</v>
      </c>
      <c r="B42" s="3">
        <v>0</v>
      </c>
      <c r="C42" s="3">
        <f>SQRT(C39^2 + C40^2)</f>
        <v>31.89043743820395</v>
      </c>
      <c r="D42">
        <f>IF(AND(B42&lt;=C42+0.1,B42&gt;=C42-0.1), 1, 0)</f>
        <v>0</v>
      </c>
    </row>
    <row r="43" spans="1:4" x14ac:dyDescent="0.35">
      <c r="A43" t="s">
        <v>9</v>
      </c>
      <c r="B43" s="4">
        <v>4</v>
      </c>
      <c r="C43" s="4">
        <f>B43</f>
        <v>4</v>
      </c>
      <c r="D43">
        <f>IF(B43=C43, 1, 0)</f>
        <v>1</v>
      </c>
    </row>
    <row r="44" spans="1:4" x14ac:dyDescent="0.35">
      <c r="A44" t="s">
        <v>10</v>
      </c>
      <c r="B44" s="5">
        <v>8</v>
      </c>
      <c r="C44" s="5">
        <f>B44</f>
        <v>8</v>
      </c>
      <c r="D44">
        <f t="shared" ref="D44:D46" si="2">IF(B44=C44, 1, 0)</f>
        <v>1</v>
      </c>
    </row>
    <row r="45" spans="1:4" x14ac:dyDescent="0.35">
      <c r="A45" t="s">
        <v>13</v>
      </c>
      <c r="B45" s="4">
        <v>0</v>
      </c>
      <c r="C45" s="4">
        <f>C39+C43</f>
        <v>25</v>
      </c>
      <c r="D45">
        <f t="shared" si="2"/>
        <v>0</v>
      </c>
    </row>
    <row r="46" spans="1:4" x14ac:dyDescent="0.35">
      <c r="A46" t="s">
        <v>14</v>
      </c>
      <c r="B46" s="5">
        <v>0</v>
      </c>
      <c r="C46" s="5">
        <f>C40+C44</f>
        <v>32</v>
      </c>
      <c r="D46">
        <f t="shared" si="2"/>
        <v>0</v>
      </c>
    </row>
    <row r="47" spans="1:4" x14ac:dyDescent="0.35">
      <c r="A47" t="s">
        <v>7</v>
      </c>
      <c r="B47" s="2">
        <v>0</v>
      </c>
      <c r="C47" s="2" t="str">
        <f>CONCATENATE(ROUND(C45, 3), "i + ", ROUND(C46, 3),"j")</f>
        <v>25i + 32j</v>
      </c>
      <c r="D47">
        <f>IF(EXACT(B47, C47), 1, IF(EXACT(B47, CONCATENATE(B45, "i + ", B46, "j")), 0.5, 0))</f>
        <v>0</v>
      </c>
    </row>
    <row r="48" spans="1:4" x14ac:dyDescent="0.35">
      <c r="A48" t="s">
        <v>17</v>
      </c>
      <c r="B48" s="4">
        <v>0</v>
      </c>
      <c r="C48" s="4">
        <f>B48</f>
        <v>0</v>
      </c>
      <c r="D48" s="12" t="s">
        <v>38</v>
      </c>
    </row>
    <row r="49" spans="1:4" x14ac:dyDescent="0.35">
      <c r="A49" t="s">
        <v>18</v>
      </c>
      <c r="B49" s="5">
        <v>0</v>
      </c>
      <c r="C49" s="5">
        <f>B49</f>
        <v>0</v>
      </c>
      <c r="D49" s="12" t="s">
        <v>38</v>
      </c>
    </row>
    <row r="50" spans="1:4" x14ac:dyDescent="0.35">
      <c r="A50" t="s">
        <v>15</v>
      </c>
      <c r="B50" s="4">
        <v>0.90200000000000002</v>
      </c>
      <c r="C50" s="4" t="e">
        <f>C48/(SQRT(C48^2 + C49^2))</f>
        <v>#DIV/0!</v>
      </c>
      <c r="D50">
        <v>0</v>
      </c>
    </row>
    <row r="51" spans="1:4" x14ac:dyDescent="0.35">
      <c r="A51" t="s">
        <v>16</v>
      </c>
      <c r="B51" s="5">
        <v>0.433</v>
      </c>
      <c r="C51" s="5" t="e">
        <f>C49/(SQRT(C48^2 + C49^2))</f>
        <v>#DIV/0!</v>
      </c>
      <c r="D51">
        <v>0</v>
      </c>
    </row>
    <row r="52" spans="1:4" x14ac:dyDescent="0.35">
      <c r="A52" t="s">
        <v>4</v>
      </c>
      <c r="B52" s="7" t="s">
        <v>80</v>
      </c>
      <c r="C52" s="7" t="e">
        <f>CONCATENATE(ROUND(C50, 3), "i + ", ROUND(C51, 3),"j")</f>
        <v>#DIV/0!</v>
      </c>
      <c r="D52">
        <v>0</v>
      </c>
    </row>
    <row r="53" spans="1:4" x14ac:dyDescent="0.35">
      <c r="A53" t="s">
        <v>29</v>
      </c>
      <c r="B53" s="3">
        <v>0</v>
      </c>
      <c r="C53" s="3">
        <f>B53</f>
        <v>0</v>
      </c>
      <c r="D53">
        <f>IF(AND(B53&lt;=C53+0.1,B53&gt;=C53-0.1), 1, 0)</f>
        <v>1</v>
      </c>
    </row>
    <row r="54" spans="1:4" x14ac:dyDescent="0.35">
      <c r="A54" t="s">
        <v>19</v>
      </c>
      <c r="B54" s="4">
        <v>0</v>
      </c>
      <c r="C54" s="4" t="e">
        <f>(-C50*C53) + C48</f>
        <v>#DIV/0!</v>
      </c>
      <c r="D54">
        <v>0</v>
      </c>
    </row>
    <row r="55" spans="1:4" x14ac:dyDescent="0.35">
      <c r="A55" t="s">
        <v>20</v>
      </c>
      <c r="B55" s="5">
        <v>0</v>
      </c>
      <c r="C55" s="5" t="e">
        <f>(-C51*C53) + C49</f>
        <v>#DIV/0!</v>
      </c>
      <c r="D55">
        <v>0</v>
      </c>
    </row>
    <row r="56" spans="1:4" x14ac:dyDescent="0.35">
      <c r="A56" t="s">
        <v>21</v>
      </c>
      <c r="B56" s="9">
        <f>5/7</f>
        <v>0.7142857142857143</v>
      </c>
      <c r="C56" s="6" t="e">
        <f>(C49-C55)/(C48-C54)</f>
        <v>#DIV/0!</v>
      </c>
      <c r="D56">
        <v>0</v>
      </c>
    </row>
    <row r="57" spans="1:4" x14ac:dyDescent="0.35">
      <c r="A57" t="s">
        <v>22</v>
      </c>
      <c r="B57" s="6">
        <v>0</v>
      </c>
      <c r="C57" s="6" t="e">
        <f>-(1/C56)</f>
        <v>#DIV/0!</v>
      </c>
      <c r="D57">
        <v>0</v>
      </c>
    </row>
    <row r="58" spans="1:4" x14ac:dyDescent="0.35">
      <c r="A58" t="s">
        <v>23</v>
      </c>
      <c r="B58" s="4">
        <v>0</v>
      </c>
      <c r="C58" s="10" t="s">
        <v>38</v>
      </c>
      <c r="D58" s="12" t="s">
        <v>38</v>
      </c>
    </row>
    <row r="59" spans="1:4" x14ac:dyDescent="0.35">
      <c r="A59" t="s">
        <v>24</v>
      </c>
      <c r="B59" s="5">
        <v>0</v>
      </c>
      <c r="C59" s="12" t="s">
        <v>38</v>
      </c>
      <c r="D59" s="12" t="s">
        <v>38</v>
      </c>
    </row>
    <row r="60" spans="1:4" x14ac:dyDescent="0.35">
      <c r="A60" t="s">
        <v>25</v>
      </c>
      <c r="B60" s="4">
        <v>0</v>
      </c>
      <c r="C60" s="10" t="s">
        <v>38</v>
      </c>
      <c r="D60" s="12" t="s">
        <v>38</v>
      </c>
    </row>
    <row r="61" spans="1:4" x14ac:dyDescent="0.35">
      <c r="A61" t="s">
        <v>26</v>
      </c>
      <c r="B61" s="5">
        <v>0</v>
      </c>
      <c r="C61" s="14" t="s">
        <v>38</v>
      </c>
      <c r="D61" s="12" t="s">
        <v>38</v>
      </c>
    </row>
    <row r="62" spans="1:4" x14ac:dyDescent="0.35">
      <c r="A62" t="s">
        <v>27</v>
      </c>
      <c r="B62" s="3">
        <v>0</v>
      </c>
      <c r="C62" s="3">
        <f>SQRT((B61-B59)^2 + (B60-B58)^2)</f>
        <v>0</v>
      </c>
      <c r="D62">
        <v>0</v>
      </c>
    </row>
    <row r="63" spans="1:4" x14ac:dyDescent="0.35">
      <c r="A63" t="s">
        <v>30</v>
      </c>
      <c r="B63" s="11" t="b">
        <v>0</v>
      </c>
      <c r="C63" s="12" t="s">
        <v>38</v>
      </c>
      <c r="D63">
        <f>IF(EXACT(B63,"TRUE"), 1, 0)</f>
        <v>0</v>
      </c>
    </row>
    <row r="64" spans="1:4" x14ac:dyDescent="0.35">
      <c r="A64" t="s">
        <v>31</v>
      </c>
      <c r="B64" s="11" t="b">
        <v>1</v>
      </c>
      <c r="C64" s="12" t="s">
        <v>38</v>
      </c>
      <c r="D64">
        <f t="shared" ref="D64:D67" si="3">IF(EXACT(B64,"TRUE"), 1, 0)</f>
        <v>1</v>
      </c>
    </row>
    <row r="65" spans="1:4" x14ac:dyDescent="0.35">
      <c r="A65" t="s">
        <v>32</v>
      </c>
      <c r="B65" s="11" t="b">
        <v>1</v>
      </c>
      <c r="C65" s="12" t="s">
        <v>38</v>
      </c>
      <c r="D65">
        <f t="shared" si="3"/>
        <v>1</v>
      </c>
    </row>
    <row r="66" spans="1:4" x14ac:dyDescent="0.35">
      <c r="A66" t="s">
        <v>33</v>
      </c>
      <c r="B66" s="11" t="b">
        <v>0</v>
      </c>
      <c r="C66" s="12" t="s">
        <v>38</v>
      </c>
      <c r="D66">
        <f t="shared" si="3"/>
        <v>0</v>
      </c>
    </row>
    <row r="67" spans="1:4" x14ac:dyDescent="0.35">
      <c r="A67" t="s">
        <v>34</v>
      </c>
      <c r="B67" s="11" t="b">
        <v>1</v>
      </c>
      <c r="C67" s="12" t="s">
        <v>38</v>
      </c>
      <c r="D67">
        <f t="shared" si="3"/>
        <v>1</v>
      </c>
    </row>
    <row r="68" spans="1:4" ht="15" thickBot="1" x14ac:dyDescent="0.4">
      <c r="A68" s="13" t="s">
        <v>35</v>
      </c>
      <c r="B68" s="13"/>
      <c r="C68" s="13"/>
      <c r="D68" s="13">
        <f>SUM(D39:D67)</f>
        <v>7</v>
      </c>
    </row>
    <row r="69" spans="1:4" ht="15.5" thickTop="1" thickBot="1" x14ac:dyDescent="0.4">
      <c r="A69" s="13" t="s">
        <v>39</v>
      </c>
      <c r="B69" s="13"/>
      <c r="C69" s="13"/>
      <c r="D69" s="15">
        <f>D68/22</f>
        <v>0.31818181818181818</v>
      </c>
    </row>
    <row r="70" spans="1:4" ht="15" thickTop="1" x14ac:dyDescent="0.35"/>
    <row r="71" spans="1:4" ht="23.5" x14ac:dyDescent="0.55000000000000004">
      <c r="A71" s="17" t="s">
        <v>36</v>
      </c>
      <c r="B71" s="17"/>
      <c r="C71" s="17"/>
      <c r="D71" s="17"/>
    </row>
    <row r="72" spans="1:4" ht="17.5" thickBot="1" x14ac:dyDescent="0.45">
      <c r="A72" s="18" t="s">
        <v>166</v>
      </c>
      <c r="B72" s="18"/>
      <c r="C72" s="18"/>
      <c r="D72" s="18"/>
    </row>
    <row r="73" spans="1:4" ht="15" thickTop="1" x14ac:dyDescent="0.35">
      <c r="A73" s="1" t="s">
        <v>0</v>
      </c>
      <c r="B73" s="8" t="s">
        <v>5</v>
      </c>
      <c r="C73" s="8" t="s">
        <v>6</v>
      </c>
      <c r="D73" s="8" t="s">
        <v>3</v>
      </c>
    </row>
    <row r="74" spans="1:4" x14ac:dyDescent="0.35">
      <c r="A74" t="s">
        <v>11</v>
      </c>
      <c r="B74" s="4">
        <v>14</v>
      </c>
      <c r="C74" s="4">
        <f>B74</f>
        <v>14</v>
      </c>
      <c r="D74" s="12" t="s">
        <v>38</v>
      </c>
    </row>
    <row r="75" spans="1:4" x14ac:dyDescent="0.35">
      <c r="A75" t="s">
        <v>12</v>
      </c>
      <c r="B75" s="5">
        <v>14</v>
      </c>
      <c r="C75" s="5">
        <f>B75</f>
        <v>14</v>
      </c>
      <c r="D75" s="12" t="s">
        <v>38</v>
      </c>
    </row>
    <row r="76" spans="1:4" x14ac:dyDescent="0.35">
      <c r="A76" t="s">
        <v>8</v>
      </c>
      <c r="B76" s="2" t="s">
        <v>212</v>
      </c>
      <c r="C76" s="2" t="str">
        <f>CONCATENATE(ROUND(C74, 3), "i + ", ROUND(C75, 3),"j")</f>
        <v>14i + 14j</v>
      </c>
      <c r="D76">
        <f>IF(EXACT(B76,C76), 1, 0)</f>
        <v>1</v>
      </c>
    </row>
    <row r="77" spans="1:4" x14ac:dyDescent="0.35">
      <c r="A77" t="s">
        <v>28</v>
      </c>
      <c r="B77" s="3">
        <v>0</v>
      </c>
      <c r="C77" s="3">
        <f>SQRT(C74^2 + C75^2)</f>
        <v>19.798989873223331</v>
      </c>
      <c r="D77">
        <f>IF(AND(B77&lt;=C77+0.1,B77&gt;=C77-0.1), 1, 0)</f>
        <v>0</v>
      </c>
    </row>
    <row r="78" spans="1:4" x14ac:dyDescent="0.35">
      <c r="A78" t="s">
        <v>9</v>
      </c>
      <c r="B78" s="4">
        <v>4</v>
      </c>
      <c r="C78" s="4">
        <f>B78</f>
        <v>4</v>
      </c>
      <c r="D78">
        <f>IF(B78=C78, 1, 0)</f>
        <v>1</v>
      </c>
    </row>
    <row r="79" spans="1:4" x14ac:dyDescent="0.35">
      <c r="A79" t="s">
        <v>10</v>
      </c>
      <c r="B79" s="5">
        <v>8</v>
      </c>
      <c r="C79" s="5">
        <f>B79</f>
        <v>8</v>
      </c>
      <c r="D79">
        <f t="shared" ref="D79:D81" si="4">IF(B79=C79, 1, 0)</f>
        <v>1</v>
      </c>
    </row>
    <row r="80" spans="1:4" x14ac:dyDescent="0.35">
      <c r="A80" t="s">
        <v>13</v>
      </c>
      <c r="B80" s="4">
        <v>18</v>
      </c>
      <c r="C80" s="4">
        <f>C74+C78</f>
        <v>18</v>
      </c>
      <c r="D80">
        <f t="shared" si="4"/>
        <v>1</v>
      </c>
    </row>
    <row r="81" spans="1:4" x14ac:dyDescent="0.35">
      <c r="A81" t="s">
        <v>14</v>
      </c>
      <c r="B81" s="5">
        <v>22</v>
      </c>
      <c r="C81" s="5">
        <f>C75+C79</f>
        <v>22</v>
      </c>
      <c r="D81">
        <f t="shared" si="4"/>
        <v>1</v>
      </c>
    </row>
    <row r="82" spans="1:4" x14ac:dyDescent="0.35">
      <c r="A82" t="s">
        <v>7</v>
      </c>
      <c r="B82" s="2" t="s">
        <v>87</v>
      </c>
      <c r="C82" s="2" t="str">
        <f>CONCATENATE(ROUND(C80, 3), "i + ", ROUND(C81, 3),"j")</f>
        <v>18i + 22j</v>
      </c>
      <c r="D82">
        <f>IF(EXACT(B82, C82), 1, IF(EXACT(B82, CONCATENATE(B80, "i + ", B81, "j")), 0.5, 0))</f>
        <v>1</v>
      </c>
    </row>
    <row r="83" spans="1:4" x14ac:dyDescent="0.35">
      <c r="A83" t="s">
        <v>17</v>
      </c>
      <c r="B83" s="4">
        <v>17</v>
      </c>
      <c r="C83" s="4">
        <f>B83</f>
        <v>17</v>
      </c>
      <c r="D83" s="12" t="s">
        <v>38</v>
      </c>
    </row>
    <row r="84" spans="1:4" x14ac:dyDescent="0.35">
      <c r="A84" t="s">
        <v>18</v>
      </c>
      <c r="B84" s="5">
        <v>17</v>
      </c>
      <c r="C84" s="5">
        <f>B84</f>
        <v>17</v>
      </c>
      <c r="D84" s="12" t="s">
        <v>38</v>
      </c>
    </row>
    <row r="85" spans="1:4" x14ac:dyDescent="0.35">
      <c r="A85" t="s">
        <v>15</v>
      </c>
      <c r="B85" s="4">
        <v>0.70699999999999996</v>
      </c>
      <c r="C85" s="4">
        <f>C83/(SQRT(C83^2 + C84^2))</f>
        <v>0.70710678118654757</v>
      </c>
      <c r="D85">
        <f>IF(AND(B85&lt;=C85+0.1,B85&gt;=C85-0.1), 1, 0)</f>
        <v>1</v>
      </c>
    </row>
    <row r="86" spans="1:4" x14ac:dyDescent="0.35">
      <c r="A86" t="s">
        <v>16</v>
      </c>
      <c r="B86" s="5">
        <v>0.70699999999999996</v>
      </c>
      <c r="C86" s="5">
        <f>C84/(SQRT(C83^2 + C84^2))</f>
        <v>0.70710678118654757</v>
      </c>
      <c r="D86">
        <f>IF(AND(B86&lt;=C86+0.1,B86&gt;=C86-0.1), 1, 0)</f>
        <v>1</v>
      </c>
    </row>
    <row r="87" spans="1:4" x14ac:dyDescent="0.35">
      <c r="A87" t="s">
        <v>4</v>
      </c>
      <c r="B87" s="7" t="s">
        <v>167</v>
      </c>
      <c r="C87" s="7" t="str">
        <f>CONCATENATE(ROUND(C85, 3), "i + ", ROUND(C86, 3),"j")</f>
        <v>0.707i + 0.707j</v>
      </c>
      <c r="D87">
        <f>IF(EXACT(B87, C87), 1, IF(EXACT(B87, CONCATENATE(B85, "i + ", B86, "j")), 0.5, 0))</f>
        <v>1</v>
      </c>
    </row>
    <row r="88" spans="1:4" x14ac:dyDescent="0.35">
      <c r="A88" t="s">
        <v>29</v>
      </c>
      <c r="B88" s="3">
        <v>24.04</v>
      </c>
      <c r="C88" s="3">
        <f>B88</f>
        <v>24.04</v>
      </c>
      <c r="D88">
        <f>IF(AND(B88&lt;=C88+0.1,B88&gt;=C88-0.1), 1, 0)</f>
        <v>1</v>
      </c>
    </row>
    <row r="89" spans="1:4" x14ac:dyDescent="0.35">
      <c r="A89" t="s">
        <v>19</v>
      </c>
      <c r="B89" s="4">
        <v>0</v>
      </c>
      <c r="C89" s="4">
        <f>(-C85*C88) + C83</f>
        <v>1.1529802753962315E-3</v>
      </c>
      <c r="D89">
        <f>IF(AND(B89&lt;=C89+0.1,B89&gt;=C89-0.1), 1, IF((AND(B89&lt;=(-B85*B88) + B83+0.1,B89&gt;=(-B85*B88) + B83-0.1)), 0.5, 0))</f>
        <v>1</v>
      </c>
    </row>
    <row r="90" spans="1:4" x14ac:dyDescent="0.35">
      <c r="A90" t="s">
        <v>20</v>
      </c>
      <c r="B90" s="5">
        <v>0</v>
      </c>
      <c r="C90" s="5">
        <f>(-C86*C88) + C84</f>
        <v>1.1529802753962315E-3</v>
      </c>
      <c r="D90">
        <f>IF(AND(B90&lt;=C90+0.1,B90&gt;=C90-0.1), 1, IF((AND(B90&lt;=(-B86*B88) + B84+0.1,B90&gt;=(-B86*B88) + B84-0.1)), 0.5, 0))</f>
        <v>1</v>
      </c>
    </row>
    <row r="91" spans="1:4" x14ac:dyDescent="0.35">
      <c r="A91" t="s">
        <v>21</v>
      </c>
      <c r="B91" s="9">
        <v>1</v>
      </c>
      <c r="C91" s="6">
        <f>(C84-C90)/(C83-C89)</f>
        <v>1</v>
      </c>
      <c r="D91">
        <v>0</v>
      </c>
    </row>
    <row r="92" spans="1:4" x14ac:dyDescent="0.35">
      <c r="A92" t="s">
        <v>22</v>
      </c>
      <c r="B92" s="6">
        <v>-1</v>
      </c>
      <c r="C92" s="6">
        <f>-(1/C91)</f>
        <v>-1</v>
      </c>
      <c r="D92">
        <v>0</v>
      </c>
    </row>
    <row r="93" spans="1:4" x14ac:dyDescent="0.35">
      <c r="A93" t="s">
        <v>23</v>
      </c>
      <c r="B93" s="4">
        <v>0</v>
      </c>
      <c r="C93" s="10" t="s">
        <v>38</v>
      </c>
      <c r="D93" s="12" t="s">
        <v>38</v>
      </c>
    </row>
    <row r="94" spans="1:4" x14ac:dyDescent="0.35">
      <c r="A94" t="s">
        <v>24</v>
      </c>
      <c r="B94" s="5">
        <v>0</v>
      </c>
      <c r="C94" s="12" t="s">
        <v>38</v>
      </c>
      <c r="D94" s="12" t="s">
        <v>38</v>
      </c>
    </row>
    <row r="95" spans="1:4" x14ac:dyDescent="0.35">
      <c r="A95" t="s">
        <v>25</v>
      </c>
      <c r="B95" s="4">
        <v>0</v>
      </c>
      <c r="C95" s="10" t="s">
        <v>38</v>
      </c>
      <c r="D95" s="12" t="s">
        <v>38</v>
      </c>
    </row>
    <row r="96" spans="1:4" x14ac:dyDescent="0.35">
      <c r="A96" t="s">
        <v>26</v>
      </c>
      <c r="B96" s="5">
        <v>0</v>
      </c>
      <c r="C96" s="14" t="s">
        <v>38</v>
      </c>
      <c r="D96" s="12" t="s">
        <v>38</v>
      </c>
    </row>
    <row r="97" spans="1:4" x14ac:dyDescent="0.35">
      <c r="A97" t="s">
        <v>27</v>
      </c>
      <c r="B97" s="3">
        <v>0</v>
      </c>
      <c r="C97" s="3">
        <f>SQRT((B96-B94)^2 + (B95-B93)^2)</f>
        <v>0</v>
      </c>
      <c r="D97">
        <v>0</v>
      </c>
    </row>
    <row r="98" spans="1:4" x14ac:dyDescent="0.35">
      <c r="A98" t="s">
        <v>30</v>
      </c>
      <c r="B98" s="11" t="b">
        <v>1</v>
      </c>
      <c r="C98" s="12" t="s">
        <v>38</v>
      </c>
      <c r="D98">
        <f>IF(EXACT(B98,"TRUE"), 1, 0)</f>
        <v>1</v>
      </c>
    </row>
    <row r="99" spans="1:4" x14ac:dyDescent="0.35">
      <c r="A99" t="s">
        <v>31</v>
      </c>
      <c r="B99" s="11" t="b">
        <v>1</v>
      </c>
      <c r="C99" s="12" t="s">
        <v>38</v>
      </c>
      <c r="D99">
        <f t="shared" ref="D99:D102" si="5">IF(EXACT(B99,"TRUE"), 1, 0)</f>
        <v>1</v>
      </c>
    </row>
    <row r="100" spans="1:4" x14ac:dyDescent="0.35">
      <c r="A100" t="s">
        <v>32</v>
      </c>
      <c r="B100" s="11" t="b">
        <v>1</v>
      </c>
      <c r="C100" s="12" t="s">
        <v>38</v>
      </c>
      <c r="D100">
        <f t="shared" si="5"/>
        <v>1</v>
      </c>
    </row>
    <row r="101" spans="1:4" x14ac:dyDescent="0.35">
      <c r="A101" t="s">
        <v>33</v>
      </c>
      <c r="B101" s="11" t="b">
        <v>1</v>
      </c>
      <c r="C101" s="12" t="s">
        <v>38</v>
      </c>
      <c r="D101">
        <f t="shared" si="5"/>
        <v>1</v>
      </c>
    </row>
    <row r="102" spans="1:4" x14ac:dyDescent="0.35">
      <c r="A102" t="s">
        <v>34</v>
      </c>
      <c r="B102" s="11" t="b">
        <v>1</v>
      </c>
      <c r="C102" s="12" t="s">
        <v>38</v>
      </c>
      <c r="D102">
        <f t="shared" si="5"/>
        <v>1</v>
      </c>
    </row>
    <row r="103" spans="1:4" ht="15" thickBot="1" x14ac:dyDescent="0.4">
      <c r="A103" s="13" t="s">
        <v>35</v>
      </c>
      <c r="B103" s="13"/>
      <c r="C103" s="13"/>
      <c r="D103" s="13">
        <f>SUM(D74:D102)</f>
        <v>17</v>
      </c>
    </row>
    <row r="104" spans="1:4" ht="15.5" thickTop="1" thickBot="1" x14ac:dyDescent="0.4">
      <c r="A104" s="13" t="s">
        <v>39</v>
      </c>
      <c r="B104" s="13"/>
      <c r="C104" s="13"/>
      <c r="D104" s="15">
        <f>D103/22</f>
        <v>0.77272727272727271</v>
      </c>
    </row>
    <row r="105" spans="1:4" ht="15" thickTop="1" x14ac:dyDescent="0.35"/>
    <row r="106" spans="1:4" ht="23.5" x14ac:dyDescent="0.55000000000000004">
      <c r="A106" s="17" t="s">
        <v>36</v>
      </c>
      <c r="B106" s="17"/>
      <c r="C106" s="17"/>
      <c r="D106" s="17"/>
    </row>
    <row r="107" spans="1:4" ht="17.5" thickBot="1" x14ac:dyDescent="0.45">
      <c r="A107" s="18" t="s">
        <v>168</v>
      </c>
      <c r="B107" s="18"/>
      <c r="C107" s="18"/>
      <c r="D107" s="18"/>
    </row>
    <row r="108" spans="1:4" ht="15" thickTop="1" x14ac:dyDescent="0.35">
      <c r="A108" s="1" t="s">
        <v>0</v>
      </c>
      <c r="B108" s="8" t="s">
        <v>5</v>
      </c>
      <c r="C108" s="8" t="s">
        <v>6</v>
      </c>
      <c r="D108" s="8" t="s">
        <v>3</v>
      </c>
    </row>
    <row r="109" spans="1:4" x14ac:dyDescent="0.35">
      <c r="A109" t="s">
        <v>11</v>
      </c>
      <c r="B109" s="4">
        <v>4</v>
      </c>
      <c r="C109" s="4">
        <f>B109</f>
        <v>4</v>
      </c>
      <c r="D109" s="12" t="s">
        <v>38</v>
      </c>
    </row>
    <row r="110" spans="1:4" x14ac:dyDescent="0.35">
      <c r="A110" t="s">
        <v>12</v>
      </c>
      <c r="B110" s="5">
        <v>4</v>
      </c>
      <c r="C110" s="5">
        <f>B110</f>
        <v>4</v>
      </c>
      <c r="D110" s="12" t="s">
        <v>38</v>
      </c>
    </row>
    <row r="111" spans="1:4" x14ac:dyDescent="0.35">
      <c r="A111" t="s">
        <v>8</v>
      </c>
      <c r="B111" s="2" t="s">
        <v>169</v>
      </c>
      <c r="C111" s="2" t="str">
        <f>CONCATENATE(ROUND(C109, 3), "i + ", ROUND(C110, 3),"j")</f>
        <v>4i + 4j</v>
      </c>
      <c r="D111">
        <f>IF(EXACT(B111,C111), 1, 0)</f>
        <v>1</v>
      </c>
    </row>
    <row r="112" spans="1:4" x14ac:dyDescent="0.35">
      <c r="A112" t="s">
        <v>28</v>
      </c>
      <c r="B112" s="3">
        <v>0</v>
      </c>
      <c r="C112" s="3">
        <f>SQRT(C109^2 + C110^2)</f>
        <v>5.6568542494923806</v>
      </c>
      <c r="D112">
        <f>IF(AND(B112&lt;=C112+0.1,B112&gt;=C112-0.1), 1, 0)</f>
        <v>0</v>
      </c>
    </row>
    <row r="113" spans="1:4" x14ac:dyDescent="0.35">
      <c r="A113" t="s">
        <v>9</v>
      </c>
      <c r="B113" s="4">
        <v>4</v>
      </c>
      <c r="C113" s="4">
        <f>B113</f>
        <v>4</v>
      </c>
      <c r="D113">
        <f>IF(B113=C113, 1, 0)</f>
        <v>1</v>
      </c>
    </row>
    <row r="114" spans="1:4" x14ac:dyDescent="0.35">
      <c r="A114" t="s">
        <v>10</v>
      </c>
      <c r="B114" s="5">
        <v>1</v>
      </c>
      <c r="C114" s="5">
        <f>B114</f>
        <v>1</v>
      </c>
      <c r="D114">
        <f t="shared" ref="D114:D116" si="6">IF(B114=C114, 1, 0)</f>
        <v>1</v>
      </c>
    </row>
    <row r="115" spans="1:4" x14ac:dyDescent="0.35">
      <c r="A115" t="s">
        <v>13</v>
      </c>
      <c r="B115" s="4">
        <v>6</v>
      </c>
      <c r="C115" s="4">
        <f>C109+C113</f>
        <v>8</v>
      </c>
      <c r="D115">
        <f t="shared" si="6"/>
        <v>0</v>
      </c>
    </row>
    <row r="116" spans="1:4" x14ac:dyDescent="0.35">
      <c r="A116" t="s">
        <v>14</v>
      </c>
      <c r="B116" s="5">
        <v>4</v>
      </c>
      <c r="C116" s="5">
        <f>C110+C114</f>
        <v>5</v>
      </c>
      <c r="D116">
        <f t="shared" si="6"/>
        <v>0</v>
      </c>
    </row>
    <row r="117" spans="1:4" x14ac:dyDescent="0.35">
      <c r="A117" t="s">
        <v>7</v>
      </c>
      <c r="B117" s="2" t="s">
        <v>170</v>
      </c>
      <c r="C117" s="2" t="str">
        <f>CONCATENATE(ROUND(C115, 3), "i + ", ROUND(C116, 3),"j")</f>
        <v>8i + 5j</v>
      </c>
      <c r="D117">
        <f>IF(EXACT(B117, C117), 1, IF(EXACT(B117, CONCATENATE(B115, "i + ", B116, "j")), 0.5, 0))</f>
        <v>0.5</v>
      </c>
    </row>
    <row r="118" spans="1:4" x14ac:dyDescent="0.35">
      <c r="A118" t="s">
        <v>17</v>
      </c>
      <c r="B118" s="4">
        <v>6</v>
      </c>
      <c r="C118" s="4">
        <f>B118</f>
        <v>6</v>
      </c>
      <c r="D118" s="12" t="s">
        <v>38</v>
      </c>
    </row>
    <row r="119" spans="1:4" x14ac:dyDescent="0.35">
      <c r="A119" t="s">
        <v>18</v>
      </c>
      <c r="B119" s="5">
        <v>7</v>
      </c>
      <c r="C119" s="5">
        <f>B119</f>
        <v>7</v>
      </c>
      <c r="D119" s="12" t="s">
        <v>38</v>
      </c>
    </row>
    <row r="120" spans="1:4" x14ac:dyDescent="0.35">
      <c r="A120" t="s">
        <v>15</v>
      </c>
      <c r="B120" s="4">
        <v>0</v>
      </c>
      <c r="C120" s="4">
        <f>C118/(SQRT(C118^2 + C119^2))</f>
        <v>0.65079137345596849</v>
      </c>
      <c r="D120">
        <f>IF(AND(B120&lt;=C120+0.1,B120&gt;=C120-0.1), 1, 0)</f>
        <v>0</v>
      </c>
    </row>
    <row r="121" spans="1:4" x14ac:dyDescent="0.35">
      <c r="A121" t="s">
        <v>16</v>
      </c>
      <c r="B121" s="5">
        <v>0</v>
      </c>
      <c r="C121" s="5">
        <f>C119/(SQRT(C118^2 + C119^2))</f>
        <v>0.75925660236529657</v>
      </c>
      <c r="D121">
        <f>IF(AND(B121&lt;=C121+0.1,B121&gt;=C121-0.1), 1, 0)</f>
        <v>0</v>
      </c>
    </row>
    <row r="122" spans="1:4" x14ac:dyDescent="0.35">
      <c r="A122" t="s">
        <v>4</v>
      </c>
      <c r="B122" s="7">
        <v>0</v>
      </c>
      <c r="C122" s="7" t="str">
        <f>CONCATENATE(ROUND(C120, 3), "i + ", ROUND(C121, 3),"j")</f>
        <v>0.651i + 0.759j</v>
      </c>
      <c r="D122">
        <f>IF(EXACT(B122, C122), 1, IF(EXACT(B122, CONCATENATE(B120, "i + ", B121, "j")), 0.5, 0))</f>
        <v>0</v>
      </c>
    </row>
    <row r="123" spans="1:4" x14ac:dyDescent="0.35">
      <c r="A123" t="s">
        <v>29</v>
      </c>
      <c r="B123" s="3">
        <v>0</v>
      </c>
      <c r="C123" s="3">
        <f>B123</f>
        <v>0</v>
      </c>
      <c r="D123">
        <f>IF(AND(B123&lt;=C123+0.1,B123&gt;=C123-0.1), 1, 0)</f>
        <v>1</v>
      </c>
    </row>
    <row r="124" spans="1:4" x14ac:dyDescent="0.35">
      <c r="A124" t="s">
        <v>19</v>
      </c>
      <c r="B124" s="4">
        <v>0</v>
      </c>
      <c r="C124" s="4">
        <f>(-C120*C123) + C118</f>
        <v>6</v>
      </c>
      <c r="D124">
        <f>IF(AND(B124&lt;=C124+0.1,B124&gt;=C124-0.1), 1, IF((AND(B124&lt;=(-B120*B123) + B118+0.1,B124&gt;=(-B120*B123) + B118-0.1)), 0.5, 0))</f>
        <v>0</v>
      </c>
    </row>
    <row r="125" spans="1:4" x14ac:dyDescent="0.35">
      <c r="A125" t="s">
        <v>20</v>
      </c>
      <c r="B125" s="5">
        <v>0</v>
      </c>
      <c r="C125" s="5">
        <f>(-C121*C123) + C119</f>
        <v>7</v>
      </c>
      <c r="D125">
        <f>IF(AND(B125&lt;=C125+0.1,B125&gt;=C125-0.1), 1, IF((AND(B125&lt;=(-B121*B123) + B119+0.1,B125&gt;=(-B121*B123) + B119-0.1)), 0.5, 0))</f>
        <v>0</v>
      </c>
    </row>
    <row r="126" spans="1:4" x14ac:dyDescent="0.35">
      <c r="A126" t="s">
        <v>21</v>
      </c>
      <c r="B126" s="9">
        <v>1.5</v>
      </c>
      <c r="C126" s="6" t="e">
        <f>(C119-C125)/(C118-C124)</f>
        <v>#DIV/0!</v>
      </c>
      <c r="D126">
        <v>0</v>
      </c>
    </row>
    <row r="127" spans="1:4" x14ac:dyDescent="0.35">
      <c r="A127" t="s">
        <v>22</v>
      </c>
      <c r="B127" s="6">
        <f>-2/3</f>
        <v>-0.66666666666666663</v>
      </c>
      <c r="C127" s="6" t="e">
        <f>-(1/C126)</f>
        <v>#DIV/0!</v>
      </c>
      <c r="D127">
        <v>0</v>
      </c>
    </row>
    <row r="128" spans="1:4" x14ac:dyDescent="0.35">
      <c r="A128" t="s">
        <v>23</v>
      </c>
      <c r="B128" s="4">
        <v>0</v>
      </c>
      <c r="C128" s="10" t="s">
        <v>38</v>
      </c>
      <c r="D128" s="12" t="s">
        <v>38</v>
      </c>
    </row>
    <row r="129" spans="1:4" x14ac:dyDescent="0.35">
      <c r="A129" t="s">
        <v>24</v>
      </c>
      <c r="B129" s="5">
        <v>0</v>
      </c>
      <c r="C129" s="12" t="s">
        <v>38</v>
      </c>
      <c r="D129" s="12" t="s">
        <v>38</v>
      </c>
    </row>
    <row r="130" spans="1:4" x14ac:dyDescent="0.35">
      <c r="A130" t="s">
        <v>25</v>
      </c>
      <c r="B130" s="4">
        <v>0</v>
      </c>
      <c r="C130" s="10" t="s">
        <v>38</v>
      </c>
      <c r="D130" s="12" t="s">
        <v>38</v>
      </c>
    </row>
    <row r="131" spans="1:4" x14ac:dyDescent="0.35">
      <c r="A131" t="s">
        <v>26</v>
      </c>
      <c r="B131" s="5">
        <v>0</v>
      </c>
      <c r="C131" s="14" t="s">
        <v>38</v>
      </c>
      <c r="D131" s="12" t="s">
        <v>38</v>
      </c>
    </row>
    <row r="132" spans="1:4" x14ac:dyDescent="0.35">
      <c r="A132" t="s">
        <v>27</v>
      </c>
      <c r="B132" s="3">
        <v>0</v>
      </c>
      <c r="C132" s="3">
        <f>SQRT((B131-B129)^2 + (B130-B128)^2)</f>
        <v>0</v>
      </c>
      <c r="D132">
        <v>0</v>
      </c>
    </row>
    <row r="133" spans="1:4" x14ac:dyDescent="0.35">
      <c r="A133" t="s">
        <v>30</v>
      </c>
      <c r="B133" s="11" t="b">
        <v>1</v>
      </c>
      <c r="C133" s="12" t="s">
        <v>38</v>
      </c>
      <c r="D133">
        <f>IF(EXACT(B133,"TRUE"), 1, 0)</f>
        <v>1</v>
      </c>
    </row>
    <row r="134" spans="1:4" x14ac:dyDescent="0.35">
      <c r="A134" t="s">
        <v>31</v>
      </c>
      <c r="B134" s="11" t="b">
        <v>1</v>
      </c>
      <c r="C134" s="12" t="s">
        <v>38</v>
      </c>
      <c r="D134">
        <f t="shared" ref="D134:D137" si="7">IF(EXACT(B134,"TRUE"), 1, 0)</f>
        <v>1</v>
      </c>
    </row>
    <row r="135" spans="1:4" x14ac:dyDescent="0.35">
      <c r="A135" t="s">
        <v>32</v>
      </c>
      <c r="B135" s="11" t="b">
        <v>1</v>
      </c>
      <c r="C135" s="12" t="s">
        <v>38</v>
      </c>
      <c r="D135">
        <f t="shared" si="7"/>
        <v>1</v>
      </c>
    </row>
    <row r="136" spans="1:4" x14ac:dyDescent="0.35">
      <c r="A136" t="s">
        <v>33</v>
      </c>
      <c r="B136" s="11" t="b">
        <v>1</v>
      </c>
      <c r="C136" s="12" t="s">
        <v>38</v>
      </c>
      <c r="D136">
        <f t="shared" si="7"/>
        <v>1</v>
      </c>
    </row>
    <row r="137" spans="1:4" x14ac:dyDescent="0.35">
      <c r="A137" t="s">
        <v>34</v>
      </c>
      <c r="B137" s="11" t="b">
        <v>1</v>
      </c>
      <c r="C137" s="12" t="s">
        <v>38</v>
      </c>
      <c r="D137">
        <f t="shared" si="7"/>
        <v>1</v>
      </c>
    </row>
    <row r="138" spans="1:4" ht="15" thickBot="1" x14ac:dyDescent="0.4">
      <c r="A138" s="13" t="s">
        <v>35</v>
      </c>
      <c r="B138" s="13"/>
      <c r="C138" s="13"/>
      <c r="D138" s="13">
        <f>SUM(D109:D137)</f>
        <v>9.5</v>
      </c>
    </row>
    <row r="139" spans="1:4" ht="15.5" thickTop="1" thickBot="1" x14ac:dyDescent="0.4">
      <c r="A139" s="13" t="s">
        <v>39</v>
      </c>
      <c r="B139" s="13"/>
      <c r="C139" s="13"/>
      <c r="D139" s="15">
        <f>D138/22</f>
        <v>0.43181818181818182</v>
      </c>
    </row>
    <row r="140" spans="1:4" ht="15" thickTop="1" x14ac:dyDescent="0.35"/>
    <row r="141" spans="1:4" ht="23.5" x14ac:dyDescent="0.55000000000000004">
      <c r="A141" s="17" t="s">
        <v>36</v>
      </c>
      <c r="B141" s="17"/>
      <c r="C141" s="17"/>
      <c r="D141" s="17"/>
    </row>
    <row r="142" spans="1:4" ht="17.5" thickBot="1" x14ac:dyDescent="0.45">
      <c r="A142" s="18" t="s">
        <v>171</v>
      </c>
      <c r="B142" s="18"/>
      <c r="C142" s="18"/>
      <c r="D142" s="18"/>
    </row>
    <row r="143" spans="1:4" ht="15" thickTop="1" x14ac:dyDescent="0.35">
      <c r="A143" s="1" t="s">
        <v>0</v>
      </c>
      <c r="B143" s="8" t="s">
        <v>5</v>
      </c>
      <c r="C143" s="8" t="s">
        <v>6</v>
      </c>
      <c r="D143" s="8" t="s">
        <v>3</v>
      </c>
    </row>
    <row r="144" spans="1:4" x14ac:dyDescent="0.35">
      <c r="A144" t="s">
        <v>11</v>
      </c>
      <c r="B144" s="4">
        <v>0</v>
      </c>
      <c r="C144" s="4">
        <f>B144</f>
        <v>0</v>
      </c>
      <c r="D144" s="12" t="s">
        <v>38</v>
      </c>
    </row>
    <row r="145" spans="1:4" x14ac:dyDescent="0.35">
      <c r="A145" t="s">
        <v>12</v>
      </c>
      <c r="B145" s="5">
        <v>0</v>
      </c>
      <c r="C145" s="5">
        <f>B145</f>
        <v>0</v>
      </c>
      <c r="D145" s="12" t="s">
        <v>38</v>
      </c>
    </row>
    <row r="146" spans="1:4" x14ac:dyDescent="0.35">
      <c r="A146" t="s">
        <v>8</v>
      </c>
      <c r="B146" s="2">
        <v>0</v>
      </c>
      <c r="C146" s="2" t="str">
        <f>CONCATENATE(ROUND(C144, 3), "i + ", ROUND(C145, 3),"j")</f>
        <v>0i + 0j</v>
      </c>
      <c r="D146">
        <v>0</v>
      </c>
    </row>
    <row r="147" spans="1:4" x14ac:dyDescent="0.35">
      <c r="A147" t="s">
        <v>28</v>
      </c>
      <c r="B147" s="3">
        <v>0</v>
      </c>
      <c r="C147" s="3">
        <f>SQRT(C144^2 + C145^2)</f>
        <v>0</v>
      </c>
      <c r="D147">
        <v>0</v>
      </c>
    </row>
    <row r="148" spans="1:4" x14ac:dyDescent="0.35">
      <c r="A148" t="s">
        <v>9</v>
      </c>
      <c r="B148" s="4">
        <v>0</v>
      </c>
      <c r="C148" s="4">
        <f>B148</f>
        <v>0</v>
      </c>
      <c r="D148">
        <v>0</v>
      </c>
    </row>
    <row r="149" spans="1:4" x14ac:dyDescent="0.35">
      <c r="A149" t="s">
        <v>10</v>
      </c>
      <c r="B149" s="5">
        <v>0</v>
      </c>
      <c r="C149" s="5">
        <f>B149</f>
        <v>0</v>
      </c>
      <c r="D149">
        <v>0</v>
      </c>
    </row>
    <row r="150" spans="1:4" x14ac:dyDescent="0.35">
      <c r="A150" t="s">
        <v>13</v>
      </c>
      <c r="B150" s="4">
        <v>0</v>
      </c>
      <c r="C150" s="4">
        <f>C144+C148</f>
        <v>0</v>
      </c>
      <c r="D150">
        <v>0</v>
      </c>
    </row>
    <row r="151" spans="1:4" x14ac:dyDescent="0.35">
      <c r="A151" t="s">
        <v>14</v>
      </c>
      <c r="B151" s="5">
        <v>0</v>
      </c>
      <c r="C151" s="5">
        <f>C145+C149</f>
        <v>0</v>
      </c>
      <c r="D151">
        <v>0</v>
      </c>
    </row>
    <row r="152" spans="1:4" x14ac:dyDescent="0.35">
      <c r="A152" t="s">
        <v>7</v>
      </c>
      <c r="B152" s="2">
        <v>0</v>
      </c>
      <c r="C152" s="2" t="str">
        <f>CONCATENATE(ROUND(C150, 3), "i + ", ROUND(C151, 3),"j")</f>
        <v>0i + 0j</v>
      </c>
      <c r="D152">
        <f>IF(EXACT(B152, C152), 1, IF(EXACT(B152, CONCATENATE(B150, "i + ", B151, "j")), 0.5, 0))</f>
        <v>0</v>
      </c>
    </row>
    <row r="153" spans="1:4" x14ac:dyDescent="0.35">
      <c r="A153" t="s">
        <v>17</v>
      </c>
      <c r="B153" s="4">
        <v>0</v>
      </c>
      <c r="C153" s="4">
        <f>B153</f>
        <v>0</v>
      </c>
      <c r="D153" s="12" t="s">
        <v>38</v>
      </c>
    </row>
    <row r="154" spans="1:4" x14ac:dyDescent="0.35">
      <c r="A154" t="s">
        <v>18</v>
      </c>
      <c r="B154" s="5">
        <v>0</v>
      </c>
      <c r="C154" s="5">
        <f>B154</f>
        <v>0</v>
      </c>
      <c r="D154" s="12" t="s">
        <v>38</v>
      </c>
    </row>
    <row r="155" spans="1:4" x14ac:dyDescent="0.35">
      <c r="A155" t="s">
        <v>15</v>
      </c>
      <c r="B155" s="4">
        <v>0</v>
      </c>
      <c r="C155" s="4" t="e">
        <f>C153/(SQRT(C153^2 + C154^2))</f>
        <v>#DIV/0!</v>
      </c>
      <c r="D155">
        <v>0</v>
      </c>
    </row>
    <row r="156" spans="1:4" x14ac:dyDescent="0.35">
      <c r="A156" t="s">
        <v>16</v>
      </c>
      <c r="B156" s="5">
        <v>0</v>
      </c>
      <c r="C156" s="5" t="e">
        <f>C154/(SQRT(C153^2 + C154^2))</f>
        <v>#DIV/0!</v>
      </c>
      <c r="D156">
        <v>0</v>
      </c>
    </row>
    <row r="157" spans="1:4" x14ac:dyDescent="0.35">
      <c r="A157" t="s">
        <v>4</v>
      </c>
      <c r="B157" s="7">
        <v>0</v>
      </c>
      <c r="C157" s="7" t="e">
        <f>CONCATENATE(ROUND(C155, 3), "i + ", ROUND(C156, 3),"j")</f>
        <v>#DIV/0!</v>
      </c>
      <c r="D157">
        <v>0</v>
      </c>
    </row>
    <row r="158" spans="1:4" x14ac:dyDescent="0.35">
      <c r="A158" t="s">
        <v>29</v>
      </c>
      <c r="B158" s="3">
        <v>0</v>
      </c>
      <c r="C158" s="3">
        <f>B158</f>
        <v>0</v>
      </c>
      <c r="D158">
        <v>0</v>
      </c>
    </row>
    <row r="159" spans="1:4" x14ac:dyDescent="0.35">
      <c r="A159" t="s">
        <v>19</v>
      </c>
      <c r="B159" s="4">
        <v>0</v>
      </c>
      <c r="C159" s="4" t="e">
        <f>(-C155*C158) + C153</f>
        <v>#DIV/0!</v>
      </c>
      <c r="D159">
        <v>0</v>
      </c>
    </row>
    <row r="160" spans="1:4" x14ac:dyDescent="0.35">
      <c r="A160" t="s">
        <v>20</v>
      </c>
      <c r="B160" s="5">
        <v>0</v>
      </c>
      <c r="C160" s="5" t="e">
        <f>(-C156*C158) + C154</f>
        <v>#DIV/0!</v>
      </c>
      <c r="D160">
        <v>0</v>
      </c>
    </row>
    <row r="161" spans="1:5" x14ac:dyDescent="0.35">
      <c r="A161" t="s">
        <v>21</v>
      </c>
      <c r="B161" s="9">
        <v>0</v>
      </c>
      <c r="C161" s="6" t="e">
        <f>(C154-C160)/(C153-C159)</f>
        <v>#DIV/0!</v>
      </c>
      <c r="D161">
        <v>0</v>
      </c>
    </row>
    <row r="162" spans="1:5" x14ac:dyDescent="0.35">
      <c r="A162" t="s">
        <v>22</v>
      </c>
      <c r="B162" s="6">
        <v>0</v>
      </c>
      <c r="C162" s="6" t="e">
        <f>-(1/C161)</f>
        <v>#DIV/0!</v>
      </c>
      <c r="D162">
        <v>0</v>
      </c>
    </row>
    <row r="163" spans="1:5" x14ac:dyDescent="0.35">
      <c r="A163" t="s">
        <v>23</v>
      </c>
      <c r="B163" s="4">
        <v>0</v>
      </c>
      <c r="C163" s="10" t="s">
        <v>38</v>
      </c>
      <c r="D163" s="12" t="s">
        <v>38</v>
      </c>
    </row>
    <row r="164" spans="1:5" x14ac:dyDescent="0.35">
      <c r="A164" t="s">
        <v>24</v>
      </c>
      <c r="B164" s="5">
        <v>0</v>
      </c>
      <c r="C164" s="12" t="s">
        <v>38</v>
      </c>
      <c r="D164" s="12" t="s">
        <v>38</v>
      </c>
    </row>
    <row r="165" spans="1:5" x14ac:dyDescent="0.35">
      <c r="A165" t="s">
        <v>25</v>
      </c>
      <c r="B165" s="4">
        <v>0</v>
      </c>
      <c r="C165" s="10" t="s">
        <v>38</v>
      </c>
      <c r="D165" s="12" t="s">
        <v>38</v>
      </c>
    </row>
    <row r="166" spans="1:5" x14ac:dyDescent="0.35">
      <c r="A166" t="s">
        <v>26</v>
      </c>
      <c r="B166" s="5">
        <v>0</v>
      </c>
      <c r="C166" s="14" t="s">
        <v>38</v>
      </c>
      <c r="D166" s="12" t="s">
        <v>38</v>
      </c>
    </row>
    <row r="167" spans="1:5" x14ac:dyDescent="0.35">
      <c r="A167" t="s">
        <v>27</v>
      </c>
      <c r="B167" s="3">
        <v>0</v>
      </c>
      <c r="C167" s="3">
        <f>SQRT((B166-B164)^2 + (B165-B163)^2)</f>
        <v>0</v>
      </c>
      <c r="D167">
        <v>0</v>
      </c>
    </row>
    <row r="168" spans="1:5" x14ac:dyDescent="0.35">
      <c r="A168" t="s">
        <v>30</v>
      </c>
      <c r="B168" s="11" t="b">
        <v>0</v>
      </c>
      <c r="C168" s="12" t="s">
        <v>38</v>
      </c>
      <c r="D168">
        <f>IF(EXACT(B168,"TRUE"), 1, 0)</f>
        <v>0</v>
      </c>
    </row>
    <row r="169" spans="1:5" x14ac:dyDescent="0.35">
      <c r="A169" t="s">
        <v>31</v>
      </c>
      <c r="B169" s="11" t="b">
        <v>0</v>
      </c>
      <c r="C169" s="12" t="s">
        <v>38</v>
      </c>
      <c r="D169">
        <f t="shared" ref="D169:D172" si="8">IF(EXACT(B169,"TRUE"), 1, 0)</f>
        <v>0</v>
      </c>
    </row>
    <row r="170" spans="1:5" x14ac:dyDescent="0.35">
      <c r="A170" t="s">
        <v>32</v>
      </c>
      <c r="B170" s="11" t="b">
        <v>0</v>
      </c>
      <c r="C170" s="12" t="s">
        <v>38</v>
      </c>
      <c r="D170">
        <f t="shared" si="8"/>
        <v>0</v>
      </c>
    </row>
    <row r="171" spans="1:5" x14ac:dyDescent="0.35">
      <c r="A171" t="s">
        <v>33</v>
      </c>
      <c r="B171" s="11" t="b">
        <v>0</v>
      </c>
      <c r="C171" s="12" t="s">
        <v>38</v>
      </c>
      <c r="D171">
        <f t="shared" si="8"/>
        <v>0</v>
      </c>
    </row>
    <row r="172" spans="1:5" x14ac:dyDescent="0.35">
      <c r="A172" t="s">
        <v>34</v>
      </c>
      <c r="B172" s="11" t="b">
        <v>0</v>
      </c>
      <c r="C172" s="12" t="s">
        <v>38</v>
      </c>
      <c r="D172">
        <f t="shared" si="8"/>
        <v>0</v>
      </c>
    </row>
    <row r="173" spans="1:5" ht="15" thickBot="1" x14ac:dyDescent="0.4">
      <c r="A173" s="13" t="s">
        <v>35</v>
      </c>
      <c r="B173" s="13"/>
      <c r="C173" s="13"/>
      <c r="D173" s="13">
        <f>SUM(D144:D172)</f>
        <v>0</v>
      </c>
    </row>
    <row r="174" spans="1:5" ht="15.5" thickTop="1" thickBot="1" x14ac:dyDescent="0.4">
      <c r="A174" s="13" t="s">
        <v>39</v>
      </c>
      <c r="B174" s="13"/>
      <c r="C174" s="13"/>
      <c r="D174" s="15">
        <f>D173/22</f>
        <v>0</v>
      </c>
      <c r="E174" t="s">
        <v>210</v>
      </c>
    </row>
    <row r="175" spans="1:5" ht="15" thickTop="1" x14ac:dyDescent="0.35"/>
    <row r="176" spans="1:5" ht="23.5" x14ac:dyDescent="0.55000000000000004">
      <c r="A176" s="17" t="s">
        <v>36</v>
      </c>
      <c r="B176" s="17"/>
      <c r="C176" s="17"/>
      <c r="D176" s="17"/>
    </row>
    <row r="177" spans="1:4" ht="17.5" thickBot="1" x14ac:dyDescent="0.45">
      <c r="A177" s="18" t="s">
        <v>172</v>
      </c>
      <c r="B177" s="18"/>
      <c r="C177" s="18"/>
      <c r="D177" s="18"/>
    </row>
    <row r="178" spans="1:4" ht="15" thickTop="1" x14ac:dyDescent="0.35">
      <c r="A178" s="1" t="s">
        <v>0</v>
      </c>
      <c r="B178" s="8" t="s">
        <v>5</v>
      </c>
      <c r="C178" s="8" t="s">
        <v>6</v>
      </c>
      <c r="D178" s="8" t="s">
        <v>3</v>
      </c>
    </row>
    <row r="179" spans="1:4" x14ac:dyDescent="0.35">
      <c r="A179" t="s">
        <v>11</v>
      </c>
      <c r="B179" s="4">
        <v>30</v>
      </c>
      <c r="C179" s="4">
        <f>B179</f>
        <v>30</v>
      </c>
      <c r="D179" s="12" t="s">
        <v>38</v>
      </c>
    </row>
    <row r="180" spans="1:4" x14ac:dyDescent="0.35">
      <c r="A180" t="s">
        <v>12</v>
      </c>
      <c r="B180" s="5">
        <v>16</v>
      </c>
      <c r="C180" s="5">
        <f>B180</f>
        <v>16</v>
      </c>
      <c r="D180" s="12" t="s">
        <v>38</v>
      </c>
    </row>
    <row r="181" spans="1:4" x14ac:dyDescent="0.35">
      <c r="A181" t="s">
        <v>8</v>
      </c>
      <c r="B181" s="2">
        <v>0</v>
      </c>
      <c r="C181" s="2" t="str">
        <f>CONCATENATE(ROUND(C179, 3), "i + ", ROUND(C180, 3),"j")</f>
        <v>30i + 16j</v>
      </c>
      <c r="D181">
        <f>IF(EXACT(B181,C181), 1, 0)</f>
        <v>0</v>
      </c>
    </row>
    <row r="182" spans="1:4" x14ac:dyDescent="0.35">
      <c r="A182" t="s">
        <v>28</v>
      </c>
      <c r="B182" s="3">
        <v>0</v>
      </c>
      <c r="C182" s="3">
        <f>SQRT(C179^2 + C180^2)</f>
        <v>34</v>
      </c>
      <c r="D182">
        <f>IF(AND(B182&lt;=C182+0.1,B182&gt;=C182-0.1), 1, 0)</f>
        <v>0</v>
      </c>
    </row>
    <row r="183" spans="1:4" x14ac:dyDescent="0.35">
      <c r="A183" t="s">
        <v>9</v>
      </c>
      <c r="B183" s="4">
        <v>4</v>
      </c>
      <c r="C183" s="4">
        <f>B183</f>
        <v>4</v>
      </c>
      <c r="D183">
        <f>IF(B183=C183, 1, 0)</f>
        <v>1</v>
      </c>
    </row>
    <row r="184" spans="1:4" x14ac:dyDescent="0.35">
      <c r="A184" t="s">
        <v>10</v>
      </c>
      <c r="B184" s="5">
        <v>8</v>
      </c>
      <c r="C184" s="5">
        <f>B184</f>
        <v>8</v>
      </c>
      <c r="D184">
        <f t="shared" ref="D184:D186" si="9">IF(B184=C184, 1, 0)</f>
        <v>1</v>
      </c>
    </row>
    <row r="185" spans="1:4" x14ac:dyDescent="0.35">
      <c r="A185" t="s">
        <v>13</v>
      </c>
      <c r="B185" s="4">
        <v>34</v>
      </c>
      <c r="C185" s="4">
        <f>C179+C183</f>
        <v>34</v>
      </c>
      <c r="D185">
        <f t="shared" si="9"/>
        <v>1</v>
      </c>
    </row>
    <row r="186" spans="1:4" x14ac:dyDescent="0.35">
      <c r="A186" t="s">
        <v>14</v>
      </c>
      <c r="B186" s="5">
        <v>22</v>
      </c>
      <c r="C186" s="5">
        <f>C180+C184</f>
        <v>24</v>
      </c>
      <c r="D186">
        <f t="shared" si="9"/>
        <v>0</v>
      </c>
    </row>
    <row r="187" spans="1:4" x14ac:dyDescent="0.35">
      <c r="A187" t="s">
        <v>7</v>
      </c>
      <c r="B187" s="2" t="s">
        <v>48</v>
      </c>
      <c r="C187" s="2" t="str">
        <f>CONCATENATE(ROUND(C185, 3), "i + ", ROUND(C186, 3),"j")</f>
        <v>34i + 24j</v>
      </c>
      <c r="D187">
        <f>IF(EXACT(B187, C187), 1, IF(EXACT(B187, CONCATENATE(B185, "i + ", B186, "j")), 0.5, 0))</f>
        <v>0.5</v>
      </c>
    </row>
    <row r="188" spans="1:4" x14ac:dyDescent="0.35">
      <c r="A188" t="s">
        <v>17</v>
      </c>
      <c r="B188" s="4">
        <v>30</v>
      </c>
      <c r="C188" s="4">
        <f>B188</f>
        <v>30</v>
      </c>
      <c r="D188" s="12" t="s">
        <v>38</v>
      </c>
    </row>
    <row r="189" spans="1:4" x14ac:dyDescent="0.35">
      <c r="A189" t="s">
        <v>18</v>
      </c>
      <c r="B189" s="5">
        <v>28</v>
      </c>
      <c r="C189" s="5">
        <f>B189</f>
        <v>28</v>
      </c>
      <c r="D189" s="12" t="s">
        <v>38</v>
      </c>
    </row>
    <row r="190" spans="1:4" x14ac:dyDescent="0.35">
      <c r="A190" t="s">
        <v>15</v>
      </c>
      <c r="B190" s="4">
        <v>0</v>
      </c>
      <c r="C190" s="4">
        <f>C188/(SQRT(C188^2 + C189^2))</f>
        <v>0.73105526824286893</v>
      </c>
      <c r="D190">
        <f>IF(AND(B190&lt;=C190+0.1,B190&gt;=C190-0.1), 1, 0)</f>
        <v>0</v>
      </c>
    </row>
    <row r="191" spans="1:4" x14ac:dyDescent="0.35">
      <c r="A191" t="s">
        <v>16</v>
      </c>
      <c r="B191" s="5">
        <v>0</v>
      </c>
      <c r="C191" s="5">
        <f>C189/(SQRT(C188^2 + C189^2))</f>
        <v>0.68231825036001104</v>
      </c>
      <c r="D191">
        <f>IF(AND(B191&lt;=C191+0.1,B191&gt;=C191-0.1), 1, 0)</f>
        <v>0</v>
      </c>
    </row>
    <row r="192" spans="1:4" x14ac:dyDescent="0.35">
      <c r="A192" t="s">
        <v>4</v>
      </c>
      <c r="B192" s="7">
        <v>0</v>
      </c>
      <c r="C192" s="7" t="str">
        <f>CONCATENATE(ROUND(C190, 3), "i + ", ROUND(C191, 3),"j")</f>
        <v>0.731i + 0.682j</v>
      </c>
      <c r="D192">
        <f>IF(EXACT(B192, C192), 1, IF(EXACT(B192, CONCATENATE(B190, "i + ", B191, "j")), 0.5, 0))</f>
        <v>0</v>
      </c>
    </row>
    <row r="193" spans="1:4" x14ac:dyDescent="0.35">
      <c r="A193" t="s">
        <v>29</v>
      </c>
      <c r="B193" s="3">
        <v>27.73</v>
      </c>
      <c r="C193" s="3">
        <f>B193</f>
        <v>27.73</v>
      </c>
      <c r="D193">
        <f>IF(AND(B193&lt;=C193+0.1,B193&gt;=C193-0.1), 1, 0)</f>
        <v>1</v>
      </c>
    </row>
    <row r="194" spans="1:4" x14ac:dyDescent="0.35">
      <c r="A194" t="s">
        <v>19</v>
      </c>
      <c r="B194" s="4">
        <v>0</v>
      </c>
      <c r="C194" s="4">
        <f>(-C190*C193) + C188</f>
        <v>9.7278374116252451</v>
      </c>
      <c r="D194">
        <f>IF(AND(B194&lt;=C194+0.1,B194&gt;=C194-0.1), 1, IF((AND(B194&lt;=(-B190*B193) + B188+0.1,B194&gt;=(-B190*B193) + B188-0.1)), 0.5, 0))</f>
        <v>0</v>
      </c>
    </row>
    <row r="195" spans="1:4" x14ac:dyDescent="0.35">
      <c r="A195" t="s">
        <v>20</v>
      </c>
      <c r="B195" s="5">
        <v>0</v>
      </c>
      <c r="C195" s="5">
        <f>(-C191*C193) + C189</f>
        <v>9.0793149175168928</v>
      </c>
      <c r="D195">
        <f>IF(AND(B195&lt;=C195+0.1,B195&gt;=C195-0.1), 1, IF((AND(B195&lt;=(-B191*B193) + B189+0.1,B195&gt;=(-B191*B193) + B189-0.1)), 0.5, 0))</f>
        <v>0</v>
      </c>
    </row>
    <row r="196" spans="1:4" x14ac:dyDescent="0.35">
      <c r="A196" t="s">
        <v>21</v>
      </c>
      <c r="B196" s="9">
        <f>1/-5</f>
        <v>-0.2</v>
      </c>
      <c r="C196" s="6">
        <f>(C189-C195)/(C188-C194)</f>
        <v>0.93333333333333346</v>
      </c>
      <c r="D196">
        <f>IF(AND(B196&lt;=C196+0.1,B196&gt;=C196-0.1), 1, IF(AND(B196&lt;=(B189-B195)/(B188-B194)+0.1,B196&gt;=(B189-B195)/(B188-B194)-0.1), 0.5, 0))</f>
        <v>0</v>
      </c>
    </row>
    <row r="197" spans="1:4" x14ac:dyDescent="0.35">
      <c r="A197" t="s">
        <v>22</v>
      </c>
      <c r="B197" s="6">
        <v>5</v>
      </c>
      <c r="C197" s="6">
        <f>-(1/C196)</f>
        <v>-1.0714285714285712</v>
      </c>
      <c r="D197">
        <v>0</v>
      </c>
    </row>
    <row r="198" spans="1:4" x14ac:dyDescent="0.35">
      <c r="A198" t="s">
        <v>23</v>
      </c>
      <c r="B198" s="4">
        <v>0</v>
      </c>
      <c r="C198" s="10" t="s">
        <v>38</v>
      </c>
      <c r="D198" s="12" t="s">
        <v>38</v>
      </c>
    </row>
    <row r="199" spans="1:4" x14ac:dyDescent="0.35">
      <c r="A199" t="s">
        <v>24</v>
      </c>
      <c r="B199" s="5">
        <v>0</v>
      </c>
      <c r="C199" s="12" t="s">
        <v>38</v>
      </c>
      <c r="D199" s="12" t="s">
        <v>38</v>
      </c>
    </row>
    <row r="200" spans="1:4" x14ac:dyDescent="0.35">
      <c r="A200" t="s">
        <v>25</v>
      </c>
      <c r="B200" s="4">
        <v>0</v>
      </c>
      <c r="C200" s="10" t="s">
        <v>38</v>
      </c>
      <c r="D200" s="12" t="s">
        <v>38</v>
      </c>
    </row>
    <row r="201" spans="1:4" x14ac:dyDescent="0.35">
      <c r="A201" t="s">
        <v>26</v>
      </c>
      <c r="B201" s="5">
        <v>0</v>
      </c>
      <c r="C201" s="14" t="s">
        <v>38</v>
      </c>
      <c r="D201" s="12" t="s">
        <v>38</v>
      </c>
    </row>
    <row r="202" spans="1:4" x14ac:dyDescent="0.35">
      <c r="A202" t="s">
        <v>27</v>
      </c>
      <c r="B202" s="3">
        <v>0</v>
      </c>
      <c r="C202" s="3">
        <f>SQRT((B201-B199)^2 + (B200-B198)^2)</f>
        <v>0</v>
      </c>
      <c r="D202">
        <v>0</v>
      </c>
    </row>
    <row r="203" spans="1:4" x14ac:dyDescent="0.35">
      <c r="A203" t="s">
        <v>30</v>
      </c>
      <c r="B203" s="11" t="b">
        <v>1</v>
      </c>
      <c r="C203" s="12" t="s">
        <v>38</v>
      </c>
      <c r="D203">
        <f>IF(EXACT(B203,"TRUE"), 1, 0)</f>
        <v>1</v>
      </c>
    </row>
    <row r="204" spans="1:4" x14ac:dyDescent="0.35">
      <c r="A204" t="s">
        <v>31</v>
      </c>
      <c r="B204" s="11" t="b">
        <v>1</v>
      </c>
      <c r="C204" s="12" t="s">
        <v>38</v>
      </c>
      <c r="D204">
        <f t="shared" ref="D204:D207" si="10">IF(EXACT(B204,"TRUE"), 1, 0)</f>
        <v>1</v>
      </c>
    </row>
    <row r="205" spans="1:4" x14ac:dyDescent="0.35">
      <c r="A205" t="s">
        <v>32</v>
      </c>
      <c r="B205" s="11" t="b">
        <v>1</v>
      </c>
      <c r="C205" s="12" t="s">
        <v>38</v>
      </c>
      <c r="D205">
        <f t="shared" si="10"/>
        <v>1</v>
      </c>
    </row>
    <row r="206" spans="1:4" x14ac:dyDescent="0.35">
      <c r="A206" t="s">
        <v>33</v>
      </c>
      <c r="B206" s="11" t="b">
        <v>1</v>
      </c>
      <c r="C206" s="12" t="s">
        <v>38</v>
      </c>
      <c r="D206">
        <f t="shared" si="10"/>
        <v>1</v>
      </c>
    </row>
    <row r="207" spans="1:4" x14ac:dyDescent="0.35">
      <c r="A207" t="s">
        <v>34</v>
      </c>
      <c r="B207" s="11" t="b">
        <v>1</v>
      </c>
      <c r="C207" s="12" t="s">
        <v>38</v>
      </c>
      <c r="D207">
        <f t="shared" si="10"/>
        <v>1</v>
      </c>
    </row>
    <row r="208" spans="1:4" ht="15" thickBot="1" x14ac:dyDescent="0.4">
      <c r="A208" s="13" t="s">
        <v>35</v>
      </c>
      <c r="B208" s="13"/>
      <c r="C208" s="13"/>
      <c r="D208" s="13">
        <f>SUM(D179:D207)</f>
        <v>9.5</v>
      </c>
    </row>
    <row r="209" spans="1:4" ht="15.5" thickTop="1" thickBot="1" x14ac:dyDescent="0.4">
      <c r="A209" s="13" t="s">
        <v>39</v>
      </c>
      <c r="B209" s="13"/>
      <c r="C209" s="13"/>
      <c r="D209" s="15">
        <f>D208/22</f>
        <v>0.43181818181818182</v>
      </c>
    </row>
    <row r="210" spans="1:4" ht="15" thickTop="1" x14ac:dyDescent="0.35"/>
    <row r="211" spans="1:4" ht="23.5" x14ac:dyDescent="0.55000000000000004">
      <c r="A211" s="17" t="s">
        <v>36</v>
      </c>
      <c r="B211" s="17"/>
      <c r="C211" s="17"/>
      <c r="D211" s="17"/>
    </row>
    <row r="212" spans="1:4" ht="17.5" thickBot="1" x14ac:dyDescent="0.45">
      <c r="A212" s="18" t="s">
        <v>174</v>
      </c>
      <c r="B212" s="18"/>
      <c r="C212" s="18"/>
      <c r="D212" s="18"/>
    </row>
    <row r="213" spans="1:4" ht="15" thickTop="1" x14ac:dyDescent="0.35">
      <c r="A213" s="1" t="s">
        <v>0</v>
      </c>
      <c r="B213" s="8" t="s">
        <v>5</v>
      </c>
      <c r="C213" s="8" t="s">
        <v>6</v>
      </c>
      <c r="D213" s="8" t="s">
        <v>3</v>
      </c>
    </row>
    <row r="214" spans="1:4" x14ac:dyDescent="0.35">
      <c r="A214" t="s">
        <v>11</v>
      </c>
      <c r="B214" s="4">
        <v>0</v>
      </c>
      <c r="C214" s="4">
        <f>B214</f>
        <v>0</v>
      </c>
      <c r="D214" s="12" t="s">
        <v>38</v>
      </c>
    </row>
    <row r="215" spans="1:4" x14ac:dyDescent="0.35">
      <c r="A215" t="s">
        <v>12</v>
      </c>
      <c r="B215" s="5">
        <v>25</v>
      </c>
      <c r="C215" s="5">
        <f>B215</f>
        <v>25</v>
      </c>
      <c r="D215" s="12" t="s">
        <v>38</v>
      </c>
    </row>
    <row r="216" spans="1:4" x14ac:dyDescent="0.35">
      <c r="A216" t="s">
        <v>8</v>
      </c>
      <c r="B216" s="2" t="s">
        <v>175</v>
      </c>
      <c r="C216" s="2" t="str">
        <f>CONCATENATE(ROUND(C214, 3), "i + ", ROUND(C215, 3),"j")</f>
        <v>0i + 25j</v>
      </c>
      <c r="D216">
        <f>IF(EXACT(B216,C216), 1, 0)</f>
        <v>1</v>
      </c>
    </row>
    <row r="217" spans="1:4" x14ac:dyDescent="0.35">
      <c r="A217" t="s">
        <v>28</v>
      </c>
      <c r="B217" s="3">
        <v>25</v>
      </c>
      <c r="C217" s="3">
        <f>SQRT(C214^2 + C215^2)</f>
        <v>25</v>
      </c>
      <c r="D217">
        <f>IF(AND(B217&lt;=C217+0.1,B217&gt;=C217-0.1), 1, 0)</f>
        <v>1</v>
      </c>
    </row>
    <row r="218" spans="1:4" x14ac:dyDescent="0.35">
      <c r="A218" t="s">
        <v>9</v>
      </c>
      <c r="B218" s="4">
        <v>4</v>
      </c>
      <c r="C218" s="4">
        <f>B218</f>
        <v>4</v>
      </c>
      <c r="D218">
        <f>IF(B218=C218, 1, 0)</f>
        <v>1</v>
      </c>
    </row>
    <row r="219" spans="1:4" x14ac:dyDescent="0.35">
      <c r="A219" t="s">
        <v>10</v>
      </c>
      <c r="B219" s="5">
        <v>8</v>
      </c>
      <c r="C219" s="5">
        <f>B219</f>
        <v>8</v>
      </c>
      <c r="D219">
        <f t="shared" ref="D219:D221" si="11">IF(B219=C219, 1, 0)</f>
        <v>1</v>
      </c>
    </row>
    <row r="220" spans="1:4" x14ac:dyDescent="0.35">
      <c r="A220" t="s">
        <v>13</v>
      </c>
      <c r="B220" s="4">
        <v>29</v>
      </c>
      <c r="C220" s="4">
        <f>C214+C218</f>
        <v>4</v>
      </c>
      <c r="D220">
        <f t="shared" si="11"/>
        <v>0</v>
      </c>
    </row>
    <row r="221" spans="1:4" x14ac:dyDescent="0.35">
      <c r="A221" t="s">
        <v>14</v>
      </c>
      <c r="B221" s="5">
        <v>8</v>
      </c>
      <c r="C221" s="5">
        <f>C215+C219</f>
        <v>33</v>
      </c>
      <c r="D221">
        <f t="shared" si="11"/>
        <v>0</v>
      </c>
    </row>
    <row r="222" spans="1:4" x14ac:dyDescent="0.35">
      <c r="A222" t="s">
        <v>7</v>
      </c>
      <c r="B222" s="2" t="s">
        <v>176</v>
      </c>
      <c r="C222" s="2" t="str">
        <f>CONCATENATE(ROUND(C220, 3), "i + ", ROUND(C221, 3),"j")</f>
        <v>4i + 33j</v>
      </c>
      <c r="D222">
        <f>IF(EXACT(B222, C222), 1, IF(EXACT(B222, CONCATENATE(B220, "i + ", B221, "j")), 0.5, 0))</f>
        <v>0.5</v>
      </c>
    </row>
    <row r="223" spans="1:4" x14ac:dyDescent="0.35">
      <c r="A223" t="s">
        <v>17</v>
      </c>
      <c r="B223" s="4">
        <v>0</v>
      </c>
      <c r="C223" s="4">
        <f>B223</f>
        <v>0</v>
      </c>
      <c r="D223" s="12" t="s">
        <v>38</v>
      </c>
    </row>
    <row r="224" spans="1:4" x14ac:dyDescent="0.35">
      <c r="A224" t="s">
        <v>18</v>
      </c>
      <c r="B224" s="5">
        <v>0</v>
      </c>
      <c r="C224" s="5">
        <f>B224</f>
        <v>0</v>
      </c>
      <c r="D224" s="12" t="s">
        <v>38</v>
      </c>
    </row>
    <row r="225" spans="1:4" x14ac:dyDescent="0.35">
      <c r="A225" t="s">
        <v>15</v>
      </c>
      <c r="B225" s="4">
        <v>0.63300000000000001</v>
      </c>
      <c r="C225" s="4" t="e">
        <f>C223/(SQRT(C223^2 + C224^2))</f>
        <v>#DIV/0!</v>
      </c>
      <c r="D225">
        <v>0</v>
      </c>
    </row>
    <row r="226" spans="1:4" x14ac:dyDescent="0.35">
      <c r="A226" t="s">
        <v>16</v>
      </c>
      <c r="B226" s="5">
        <v>0.77400000000000002</v>
      </c>
      <c r="C226" s="5" t="e">
        <f>C224/(SQRT(C223^2 + C224^2))</f>
        <v>#DIV/0!</v>
      </c>
      <c r="D226">
        <v>0</v>
      </c>
    </row>
    <row r="227" spans="1:4" x14ac:dyDescent="0.35">
      <c r="A227" t="s">
        <v>4</v>
      </c>
      <c r="B227" s="7" t="s">
        <v>160</v>
      </c>
      <c r="C227" s="7" t="e">
        <f>CONCATENATE(ROUND(C225, 3), "i + ", ROUND(C226, 3),"j")</f>
        <v>#DIV/0!</v>
      </c>
      <c r="D227">
        <v>0.5</v>
      </c>
    </row>
    <row r="228" spans="1:4" x14ac:dyDescent="0.35">
      <c r="A228" t="s">
        <v>29</v>
      </c>
      <c r="B228" s="3">
        <v>0</v>
      </c>
      <c r="C228" s="3">
        <f>B228</f>
        <v>0</v>
      </c>
      <c r="D228">
        <v>0</v>
      </c>
    </row>
    <row r="229" spans="1:4" x14ac:dyDescent="0.35">
      <c r="A229" t="s">
        <v>19</v>
      </c>
      <c r="B229" s="4">
        <v>4</v>
      </c>
      <c r="C229" s="4" t="e">
        <f>(-C225*C228) + C223</f>
        <v>#DIV/0!</v>
      </c>
      <c r="D229">
        <v>0</v>
      </c>
    </row>
    <row r="230" spans="1:4" x14ac:dyDescent="0.35">
      <c r="A230" t="s">
        <v>20</v>
      </c>
      <c r="B230" s="5">
        <v>8</v>
      </c>
      <c r="C230" s="5" t="e">
        <f>(-C226*C228) + C224</f>
        <v>#DIV/0!</v>
      </c>
      <c r="D230">
        <v>0</v>
      </c>
    </row>
    <row r="231" spans="1:4" x14ac:dyDescent="0.35">
      <c r="A231" t="s">
        <v>21</v>
      </c>
      <c r="B231" s="9">
        <v>0.29629629629629628</v>
      </c>
      <c r="C231" s="6" t="e">
        <f>(C224-C230)/(C223-C229)</f>
        <v>#DIV/0!</v>
      </c>
      <c r="D231">
        <v>0</v>
      </c>
    </row>
    <row r="232" spans="1:4" x14ac:dyDescent="0.35">
      <c r="A232" t="s">
        <v>22</v>
      </c>
      <c r="B232" s="6">
        <v>0</v>
      </c>
      <c r="C232" s="6" t="e">
        <f>-(1/C231)</f>
        <v>#DIV/0!</v>
      </c>
      <c r="D232">
        <v>0</v>
      </c>
    </row>
    <row r="233" spans="1:4" x14ac:dyDescent="0.35">
      <c r="A233" t="s">
        <v>23</v>
      </c>
      <c r="B233" s="4">
        <v>4</v>
      </c>
      <c r="C233" s="10" t="s">
        <v>38</v>
      </c>
      <c r="D233" s="12" t="s">
        <v>38</v>
      </c>
    </row>
    <row r="234" spans="1:4" x14ac:dyDescent="0.35">
      <c r="A234" t="s">
        <v>24</v>
      </c>
      <c r="B234" s="5">
        <v>8</v>
      </c>
      <c r="C234" s="12" t="s">
        <v>38</v>
      </c>
      <c r="D234" s="12" t="s">
        <v>38</v>
      </c>
    </row>
    <row r="235" spans="1:4" x14ac:dyDescent="0.35">
      <c r="A235" t="s">
        <v>25</v>
      </c>
      <c r="B235" s="4">
        <v>-8</v>
      </c>
      <c r="C235" s="10" t="s">
        <v>38</v>
      </c>
      <c r="D235" s="12" t="s">
        <v>38</v>
      </c>
    </row>
    <row r="236" spans="1:4" x14ac:dyDescent="0.35">
      <c r="A236" t="s">
        <v>26</v>
      </c>
      <c r="B236" s="5">
        <v>27</v>
      </c>
      <c r="C236" s="14" t="s">
        <v>38</v>
      </c>
      <c r="D236" s="12" t="s">
        <v>38</v>
      </c>
    </row>
    <row r="237" spans="1:4" x14ac:dyDescent="0.35">
      <c r="A237" t="s">
        <v>27</v>
      </c>
      <c r="B237" s="3">
        <v>0</v>
      </c>
      <c r="C237" s="3">
        <f>SQRT((B236-B234)^2 + (B235-B233)^2)</f>
        <v>22.472205054244231</v>
      </c>
      <c r="D237">
        <f>IF(AND(B237&lt;=C237+0.1,B237&gt;=C237-0.1, B237&lt;=B217+1, B237&gt;=B217-1), 2, IF(AND(B237&lt;=C237+0.1,B237&gt;=C237-0.1),1, IF(AND(B237&lt;=B217+1, B237&gt;=B217-1),1, 0)))</f>
        <v>0</v>
      </c>
    </row>
    <row r="238" spans="1:4" x14ac:dyDescent="0.35">
      <c r="A238" t="s">
        <v>30</v>
      </c>
      <c r="B238" s="11" t="b">
        <v>1</v>
      </c>
      <c r="C238" s="12" t="s">
        <v>38</v>
      </c>
      <c r="D238">
        <f>IF(EXACT(B238,"TRUE"), 1, 0)</f>
        <v>1</v>
      </c>
    </row>
    <row r="239" spans="1:4" x14ac:dyDescent="0.35">
      <c r="A239" t="s">
        <v>31</v>
      </c>
      <c r="B239" s="11" t="b">
        <v>1</v>
      </c>
      <c r="C239" s="12" t="s">
        <v>38</v>
      </c>
      <c r="D239">
        <f t="shared" ref="D239:D242" si="12">IF(EXACT(B239,"TRUE"), 1, 0)</f>
        <v>1</v>
      </c>
    </row>
    <row r="240" spans="1:4" x14ac:dyDescent="0.35">
      <c r="A240" t="s">
        <v>32</v>
      </c>
      <c r="B240" s="11" t="b">
        <v>1</v>
      </c>
      <c r="C240" s="12" t="s">
        <v>38</v>
      </c>
      <c r="D240">
        <f t="shared" si="12"/>
        <v>1</v>
      </c>
    </row>
    <row r="241" spans="1:4" x14ac:dyDescent="0.35">
      <c r="A241" t="s">
        <v>33</v>
      </c>
      <c r="B241" s="11" t="b">
        <v>0</v>
      </c>
      <c r="C241" s="12" t="s">
        <v>38</v>
      </c>
      <c r="D241">
        <f t="shared" si="12"/>
        <v>0</v>
      </c>
    </row>
    <row r="242" spans="1:4" x14ac:dyDescent="0.35">
      <c r="A242" t="s">
        <v>34</v>
      </c>
      <c r="B242" s="11" t="b">
        <v>0</v>
      </c>
      <c r="C242" s="12" t="s">
        <v>38</v>
      </c>
      <c r="D242">
        <f t="shared" si="12"/>
        <v>0</v>
      </c>
    </row>
    <row r="243" spans="1:4" ht="15" thickBot="1" x14ac:dyDescent="0.4">
      <c r="A243" s="13" t="s">
        <v>35</v>
      </c>
      <c r="B243" s="13"/>
      <c r="C243" s="13"/>
      <c r="D243" s="13">
        <f>SUM(D214:D242)</f>
        <v>8</v>
      </c>
    </row>
    <row r="244" spans="1:4" ht="15.5" thickTop="1" thickBot="1" x14ac:dyDescent="0.4">
      <c r="A244" s="13" t="s">
        <v>39</v>
      </c>
      <c r="B244" s="13"/>
      <c r="C244" s="13"/>
      <c r="D244" s="15">
        <f>D243/22</f>
        <v>0.36363636363636365</v>
      </c>
    </row>
    <row r="245" spans="1:4" ht="15" thickTop="1" x14ac:dyDescent="0.35"/>
    <row r="246" spans="1:4" ht="23.5" x14ac:dyDescent="0.55000000000000004">
      <c r="A246" s="17" t="s">
        <v>36</v>
      </c>
      <c r="B246" s="17"/>
      <c r="C246" s="17"/>
      <c r="D246" s="17"/>
    </row>
    <row r="247" spans="1:4" ht="17.5" thickBot="1" x14ac:dyDescent="0.45">
      <c r="A247" s="18" t="s">
        <v>177</v>
      </c>
      <c r="B247" s="18"/>
      <c r="C247" s="18"/>
      <c r="D247" s="18"/>
    </row>
    <row r="248" spans="1:4" ht="15" thickTop="1" x14ac:dyDescent="0.35">
      <c r="A248" s="1" t="s">
        <v>0</v>
      </c>
      <c r="B248" s="8" t="s">
        <v>5</v>
      </c>
      <c r="C248" s="8" t="s">
        <v>6</v>
      </c>
      <c r="D248" s="8" t="s">
        <v>3</v>
      </c>
    </row>
    <row r="249" spans="1:4" x14ac:dyDescent="0.35">
      <c r="A249" t="s">
        <v>11</v>
      </c>
      <c r="B249" s="4">
        <v>25</v>
      </c>
      <c r="C249" s="4">
        <f>B249</f>
        <v>25</v>
      </c>
      <c r="D249" s="12" t="s">
        <v>38</v>
      </c>
    </row>
    <row r="250" spans="1:4" x14ac:dyDescent="0.35">
      <c r="A250" t="s">
        <v>12</v>
      </c>
      <c r="B250" s="5">
        <v>12</v>
      </c>
      <c r="C250" s="5">
        <f>B250</f>
        <v>12</v>
      </c>
      <c r="D250" s="12" t="s">
        <v>38</v>
      </c>
    </row>
    <row r="251" spans="1:4" x14ac:dyDescent="0.35">
      <c r="A251" t="s">
        <v>8</v>
      </c>
      <c r="B251" s="2" t="s">
        <v>178</v>
      </c>
      <c r="C251" s="2" t="str">
        <f>CONCATENATE(ROUND(C249, 3), "i + ", ROUND(C250, 3),"j")</f>
        <v>25i + 12j</v>
      </c>
      <c r="D251">
        <f>IF(EXACT(B251,C251), 1, 0)</f>
        <v>1</v>
      </c>
    </row>
    <row r="252" spans="1:4" x14ac:dyDescent="0.35">
      <c r="A252" t="s">
        <v>28</v>
      </c>
      <c r="B252" s="3">
        <v>0</v>
      </c>
      <c r="C252" s="3">
        <f>SQRT(C249^2 + C250^2)</f>
        <v>27.730849247724095</v>
      </c>
      <c r="D252">
        <f>IF(AND(B252&lt;=C252+0.1,B252&gt;=C252-0.1), 1, 0)</f>
        <v>0</v>
      </c>
    </row>
    <row r="253" spans="1:4" x14ac:dyDescent="0.35">
      <c r="A253" t="s">
        <v>9</v>
      </c>
      <c r="B253" s="4">
        <v>4</v>
      </c>
      <c r="C253" s="4">
        <f>B253</f>
        <v>4</v>
      </c>
      <c r="D253">
        <f>IF(B253=C253, 1, 0)</f>
        <v>1</v>
      </c>
    </row>
    <row r="254" spans="1:4" x14ac:dyDescent="0.35">
      <c r="A254" t="s">
        <v>10</v>
      </c>
      <c r="B254" s="5">
        <v>8</v>
      </c>
      <c r="C254" s="5">
        <f>B254</f>
        <v>8</v>
      </c>
      <c r="D254">
        <f t="shared" ref="D254:D256" si="13">IF(B254=C254, 1, 0)</f>
        <v>1</v>
      </c>
    </row>
    <row r="255" spans="1:4" x14ac:dyDescent="0.35">
      <c r="A255" t="s">
        <v>13</v>
      </c>
      <c r="B255" s="4">
        <v>29</v>
      </c>
      <c r="C255" s="4">
        <f>C249+C253</f>
        <v>29</v>
      </c>
      <c r="D255">
        <f t="shared" si="13"/>
        <v>1</v>
      </c>
    </row>
    <row r="256" spans="1:4" x14ac:dyDescent="0.35">
      <c r="A256" t="s">
        <v>14</v>
      </c>
      <c r="B256" s="5">
        <v>20</v>
      </c>
      <c r="C256" s="5">
        <f>C250+C254</f>
        <v>20</v>
      </c>
      <c r="D256">
        <f t="shared" si="13"/>
        <v>1</v>
      </c>
    </row>
    <row r="257" spans="1:4" x14ac:dyDescent="0.35">
      <c r="A257" t="s">
        <v>7</v>
      </c>
      <c r="B257" s="2" t="s">
        <v>173</v>
      </c>
      <c r="C257" s="2" t="str">
        <f>CONCATENATE(ROUND(C255, 3), "i + ", ROUND(C256, 3),"j")</f>
        <v>29i + 20j</v>
      </c>
      <c r="D257">
        <f>IF(EXACT(B257, C257), 1, IF(EXACT(B257, CONCATENATE(B255, "i + ", B256, "j")), 0.5, 0))</f>
        <v>1</v>
      </c>
    </row>
    <row r="258" spans="1:4" x14ac:dyDescent="0.35">
      <c r="A258" t="s">
        <v>17</v>
      </c>
      <c r="B258" s="4">
        <v>32</v>
      </c>
      <c r="C258" s="4">
        <f>B258</f>
        <v>32</v>
      </c>
      <c r="D258" s="12" t="s">
        <v>38</v>
      </c>
    </row>
    <row r="259" spans="1:4" x14ac:dyDescent="0.35">
      <c r="A259" t="s">
        <v>18</v>
      </c>
      <c r="B259" s="5">
        <v>30</v>
      </c>
      <c r="C259" s="5">
        <f>B259</f>
        <v>30</v>
      </c>
      <c r="D259" s="12" t="s">
        <v>38</v>
      </c>
    </row>
    <row r="260" spans="1:4" x14ac:dyDescent="0.35">
      <c r="A260" t="s">
        <v>15</v>
      </c>
      <c r="B260" s="4">
        <v>0.87</v>
      </c>
      <c r="C260" s="4">
        <f>C258/(SQRT(C258^2 + C259^2))</f>
        <v>0.72953720414008516</v>
      </c>
      <c r="D260">
        <f>IF(AND(B260&lt;=C260+0.1,B260&gt;=C260-0.1), 1, 0)</f>
        <v>0</v>
      </c>
    </row>
    <row r="261" spans="1:4" x14ac:dyDescent="0.35">
      <c r="A261" t="s">
        <v>16</v>
      </c>
      <c r="B261" s="5">
        <v>0.49</v>
      </c>
      <c r="C261" s="5">
        <f>C259/(SQRT(C258^2 + C259^2))</f>
        <v>0.68394112888132974</v>
      </c>
      <c r="D261">
        <f>IF(AND(B261&lt;=C261+0.1,B261&gt;=C261-0.1), 1, 0)</f>
        <v>0</v>
      </c>
    </row>
    <row r="262" spans="1:4" x14ac:dyDescent="0.35">
      <c r="A262" t="s">
        <v>4</v>
      </c>
      <c r="B262" s="7" t="s">
        <v>179</v>
      </c>
      <c r="C262" s="7" t="str">
        <f>CONCATENATE(ROUND(C260, 3), "i + ", ROUND(C261, 3),"j")</f>
        <v>0.73i + 0.684j</v>
      </c>
      <c r="D262">
        <f>IF(EXACT(B262, C262), 1, IF(EXACT(B262, CONCATENATE(B260, "i + ", B261, "j")), 0.5, 0))</f>
        <v>0.5</v>
      </c>
    </row>
    <row r="263" spans="1:4" x14ac:dyDescent="0.35">
      <c r="A263" t="s">
        <v>29</v>
      </c>
      <c r="B263" s="3">
        <v>28.6</v>
      </c>
      <c r="C263" s="3">
        <f>B263</f>
        <v>28.6</v>
      </c>
      <c r="D263">
        <f>IF(AND(B263&lt;=C263+0.1,B263&gt;=C263-0.1), 1, 0)</f>
        <v>1</v>
      </c>
    </row>
    <row r="264" spans="1:4" x14ac:dyDescent="0.35">
      <c r="A264" t="s">
        <v>19</v>
      </c>
      <c r="B264" s="4">
        <v>4</v>
      </c>
      <c r="C264" s="4">
        <f>(-C260*C263) + C258</f>
        <v>11.135235961593562</v>
      </c>
      <c r="D264">
        <f>IF(AND(B264&lt;=C264+0.1,B264&gt;=C264-0.1), 1, IF((AND(B264&lt;=(-B260*B263) + B258+0.1,B264&gt;=(-B260*B263) + B258-0.1)), 0.5, 0))</f>
        <v>0</v>
      </c>
    </row>
    <row r="265" spans="1:4" x14ac:dyDescent="0.35">
      <c r="A265" t="s">
        <v>20</v>
      </c>
      <c r="B265" s="5">
        <v>8</v>
      </c>
      <c r="C265" s="5">
        <f>(-C261*C263) + C259</f>
        <v>10.439283713993969</v>
      </c>
      <c r="D265">
        <f>IF(AND(B265&lt;=C265+0.1,B265&gt;=C265-0.1), 1, IF((AND(B265&lt;=(-B261*B263) + B259+0.1,B265&gt;=(-B261*B263) + B259-0.1)), 0.5, 0))</f>
        <v>0</v>
      </c>
    </row>
    <row r="266" spans="1:4" x14ac:dyDescent="0.35">
      <c r="A266" t="s">
        <v>21</v>
      </c>
      <c r="B266" s="9">
        <v>0.7857142857142857</v>
      </c>
      <c r="C266" s="6">
        <f>(C259-C265)/(C258-C264)</f>
        <v>0.93749999999999978</v>
      </c>
      <c r="D266">
        <f>IF(AND(B266&lt;=C266+0.1,B266&gt;=C266-0.1), 1, IF(AND(B266&lt;=(B259-B265)/(B258-B264)+0.1,B266&gt;=(B259-B265)/(B258-B264)-0.1), 0.5, 0))</f>
        <v>0.5</v>
      </c>
    </row>
    <row r="267" spans="1:4" x14ac:dyDescent="0.35">
      <c r="A267" t="s">
        <v>22</v>
      </c>
      <c r="B267" s="6">
        <v>0</v>
      </c>
      <c r="C267" s="6">
        <f>-(1/C266)</f>
        <v>-1.0666666666666669</v>
      </c>
      <c r="D267">
        <f>IF(AND(B267&lt;=C267+0.1,B267&gt;=C267-0.1), 1, IF(AND(B267&lt;=(B260-B266)/(B259/B265)+0.1,B267&gt;=(B260-B266)/(B259/B265)-0.1), 0.5, 0))</f>
        <v>0.5</v>
      </c>
    </row>
    <row r="268" spans="1:4" x14ac:dyDescent="0.35">
      <c r="A268" t="s">
        <v>23</v>
      </c>
      <c r="B268" s="4">
        <v>4</v>
      </c>
      <c r="C268" s="10" t="s">
        <v>38</v>
      </c>
      <c r="D268" s="12" t="s">
        <v>38</v>
      </c>
    </row>
    <row r="269" spans="1:4" x14ac:dyDescent="0.35">
      <c r="A269" t="s">
        <v>24</v>
      </c>
      <c r="B269" s="5">
        <v>8</v>
      </c>
      <c r="C269" s="12" t="s">
        <v>38</v>
      </c>
      <c r="D269" s="12" t="s">
        <v>38</v>
      </c>
    </row>
    <row r="270" spans="1:4" x14ac:dyDescent="0.35">
      <c r="A270" t="s">
        <v>25</v>
      </c>
      <c r="B270" s="4">
        <v>18</v>
      </c>
      <c r="C270" s="10" t="s">
        <v>38</v>
      </c>
      <c r="D270" s="12" t="s">
        <v>38</v>
      </c>
    </row>
    <row r="271" spans="1:4" x14ac:dyDescent="0.35">
      <c r="A271" t="s">
        <v>26</v>
      </c>
      <c r="B271" s="5">
        <v>-3</v>
      </c>
      <c r="C271" s="14" t="s">
        <v>38</v>
      </c>
      <c r="D271" s="12" t="s">
        <v>38</v>
      </c>
    </row>
    <row r="272" spans="1:4" x14ac:dyDescent="0.35">
      <c r="A272" t="s">
        <v>27</v>
      </c>
      <c r="B272" s="3">
        <v>0</v>
      </c>
      <c r="C272" s="3">
        <f>SQRT((B271-B269)^2 + (B270-B268)^2)</f>
        <v>17.804493814764857</v>
      </c>
      <c r="D272">
        <v>0</v>
      </c>
    </row>
    <row r="273" spans="1:4" x14ac:dyDescent="0.35">
      <c r="A273" t="s">
        <v>30</v>
      </c>
      <c r="B273" s="11" t="b">
        <v>1</v>
      </c>
      <c r="C273" s="12" t="s">
        <v>38</v>
      </c>
      <c r="D273">
        <f>IF(EXACT(B273,"TRUE"), 1, 0)</f>
        <v>1</v>
      </c>
    </row>
    <row r="274" spans="1:4" x14ac:dyDescent="0.35">
      <c r="A274" t="s">
        <v>31</v>
      </c>
      <c r="B274" s="11" t="b">
        <v>1</v>
      </c>
      <c r="C274" s="12" t="s">
        <v>38</v>
      </c>
      <c r="D274">
        <f t="shared" ref="D274:D277" si="14">IF(EXACT(B274,"TRUE"), 1, 0)</f>
        <v>1</v>
      </c>
    </row>
    <row r="275" spans="1:4" x14ac:dyDescent="0.35">
      <c r="A275" t="s">
        <v>32</v>
      </c>
      <c r="B275" s="11" t="b">
        <v>1</v>
      </c>
      <c r="C275" s="12" t="s">
        <v>38</v>
      </c>
      <c r="D275">
        <f t="shared" si="14"/>
        <v>1</v>
      </c>
    </row>
    <row r="276" spans="1:4" x14ac:dyDescent="0.35">
      <c r="A276" t="s">
        <v>33</v>
      </c>
      <c r="B276" s="11" t="b">
        <v>1</v>
      </c>
      <c r="C276" s="12" t="s">
        <v>38</v>
      </c>
      <c r="D276">
        <f t="shared" si="14"/>
        <v>1</v>
      </c>
    </row>
    <row r="277" spans="1:4" x14ac:dyDescent="0.35">
      <c r="A277" t="s">
        <v>34</v>
      </c>
      <c r="B277" s="11" t="b">
        <v>1</v>
      </c>
      <c r="C277" s="12" t="s">
        <v>38</v>
      </c>
      <c r="D277">
        <f t="shared" si="14"/>
        <v>1</v>
      </c>
    </row>
    <row r="278" spans="1:4" ht="15" thickBot="1" x14ac:dyDescent="0.4">
      <c r="A278" s="13" t="s">
        <v>35</v>
      </c>
      <c r="B278" s="13"/>
      <c r="C278" s="13"/>
      <c r="D278" s="13">
        <f>SUM(D249:D277)</f>
        <v>13.5</v>
      </c>
    </row>
    <row r="279" spans="1:4" ht="15.5" thickTop="1" thickBot="1" x14ac:dyDescent="0.4">
      <c r="A279" s="13" t="s">
        <v>39</v>
      </c>
      <c r="B279" s="13"/>
      <c r="C279" s="13"/>
      <c r="D279" s="15">
        <f>D278/22</f>
        <v>0.61363636363636365</v>
      </c>
    </row>
    <row r="280" spans="1:4" ht="15" thickTop="1" x14ac:dyDescent="0.35"/>
    <row r="281" spans="1:4" ht="23.5" x14ac:dyDescent="0.55000000000000004">
      <c r="A281" s="17" t="s">
        <v>36</v>
      </c>
      <c r="B281" s="17"/>
      <c r="C281" s="17"/>
      <c r="D281" s="17"/>
    </row>
    <row r="282" spans="1:4" ht="17.5" thickBot="1" x14ac:dyDescent="0.45">
      <c r="A282" s="18" t="s">
        <v>180</v>
      </c>
      <c r="B282" s="18"/>
      <c r="C282" s="18"/>
      <c r="D282" s="18"/>
    </row>
    <row r="283" spans="1:4" ht="15" thickTop="1" x14ac:dyDescent="0.35">
      <c r="A283" s="1" t="s">
        <v>0</v>
      </c>
      <c r="B283" s="8" t="s">
        <v>5</v>
      </c>
      <c r="C283" s="8" t="s">
        <v>6</v>
      </c>
      <c r="D283" s="8" t="s">
        <v>3</v>
      </c>
    </row>
    <row r="284" spans="1:4" x14ac:dyDescent="0.35">
      <c r="A284" t="s">
        <v>11</v>
      </c>
      <c r="B284" s="4">
        <v>0</v>
      </c>
      <c r="C284" s="4">
        <f>B284</f>
        <v>0</v>
      </c>
      <c r="D284" s="12" t="s">
        <v>38</v>
      </c>
    </row>
    <row r="285" spans="1:4" x14ac:dyDescent="0.35">
      <c r="A285" t="s">
        <v>12</v>
      </c>
      <c r="B285" s="5">
        <v>80</v>
      </c>
      <c r="C285" s="5">
        <f>B285</f>
        <v>80</v>
      </c>
      <c r="D285" s="12" t="s">
        <v>38</v>
      </c>
    </row>
    <row r="286" spans="1:4" x14ac:dyDescent="0.35">
      <c r="A286" t="s">
        <v>8</v>
      </c>
      <c r="B286" s="2" t="s">
        <v>213</v>
      </c>
      <c r="C286" s="2" t="str">
        <f>CONCATENATE(ROUND(C284, 3), "i + ", ROUND(C285, 3),"j")</f>
        <v>0i + 80j</v>
      </c>
      <c r="D286">
        <f>IF(EXACT(B286,C286), 1, 0)</f>
        <v>1</v>
      </c>
    </row>
    <row r="287" spans="1:4" x14ac:dyDescent="0.35">
      <c r="A287" t="s">
        <v>28</v>
      </c>
      <c r="B287" s="3">
        <v>80</v>
      </c>
      <c r="C287" s="3">
        <f>SQRT(C284^2 + C285^2)</f>
        <v>80</v>
      </c>
      <c r="D287">
        <f>IF(AND(B287&lt;=C287+0.1,B287&gt;=C287-0.1), 1, 0)</f>
        <v>1</v>
      </c>
    </row>
    <row r="288" spans="1:4" x14ac:dyDescent="0.35">
      <c r="A288" t="s">
        <v>9</v>
      </c>
      <c r="B288" s="4">
        <v>12</v>
      </c>
      <c r="C288" s="4">
        <f>B288</f>
        <v>12</v>
      </c>
      <c r="D288">
        <f>IF(B288=C288, 1, 0)</f>
        <v>1</v>
      </c>
    </row>
    <row r="289" spans="1:4" x14ac:dyDescent="0.35">
      <c r="A289" t="s">
        <v>10</v>
      </c>
      <c r="B289" s="5">
        <v>4</v>
      </c>
      <c r="C289" s="5">
        <f>B289</f>
        <v>4</v>
      </c>
      <c r="D289">
        <f t="shared" ref="D289:D291" si="15">IF(B289=C289, 1, 0)</f>
        <v>1</v>
      </c>
    </row>
    <row r="290" spans="1:4" x14ac:dyDescent="0.35">
      <c r="A290" t="s">
        <v>13</v>
      </c>
      <c r="B290" s="4">
        <v>92</v>
      </c>
      <c r="C290" s="4">
        <f>C284+C288</f>
        <v>12</v>
      </c>
      <c r="D290">
        <f t="shared" si="15"/>
        <v>0</v>
      </c>
    </row>
    <row r="291" spans="1:4" x14ac:dyDescent="0.35">
      <c r="A291" t="s">
        <v>14</v>
      </c>
      <c r="B291" s="5">
        <v>84</v>
      </c>
      <c r="C291" s="5">
        <f>C285+C289</f>
        <v>84</v>
      </c>
      <c r="D291">
        <f t="shared" si="15"/>
        <v>1</v>
      </c>
    </row>
    <row r="292" spans="1:4" x14ac:dyDescent="0.35">
      <c r="A292" t="s">
        <v>7</v>
      </c>
      <c r="B292" s="2" t="s">
        <v>214</v>
      </c>
      <c r="C292" s="2" t="str">
        <f>CONCATENATE(ROUND(C290, 3), "i + ", ROUND(C291, 3),"j")</f>
        <v>12i + 84j</v>
      </c>
      <c r="D292">
        <f>IF(EXACT(B292, C292), 1, IF(EXACT(B292, CONCATENATE(B290, "i + ", B291, "j")), 0.5, 0))</f>
        <v>0.5</v>
      </c>
    </row>
    <row r="293" spans="1:4" x14ac:dyDescent="0.35">
      <c r="A293" t="s">
        <v>17</v>
      </c>
      <c r="B293" s="4">
        <v>72</v>
      </c>
      <c r="C293" s="4">
        <f>B293</f>
        <v>72</v>
      </c>
      <c r="D293" s="12" t="s">
        <v>38</v>
      </c>
    </row>
    <row r="294" spans="1:4" x14ac:dyDescent="0.35">
      <c r="A294" t="s">
        <v>18</v>
      </c>
      <c r="B294" s="5">
        <v>82</v>
      </c>
      <c r="C294" s="5">
        <f>B294</f>
        <v>82</v>
      </c>
      <c r="D294" s="12" t="s">
        <v>38</v>
      </c>
    </row>
    <row r="295" spans="1:4" x14ac:dyDescent="0.35">
      <c r="A295" t="s">
        <v>15</v>
      </c>
      <c r="B295" s="4">
        <v>0.65</v>
      </c>
      <c r="C295" s="4">
        <f>C293/(SQRT(C293^2 + C294^2))</f>
        <v>0.65980117321509524</v>
      </c>
      <c r="D295">
        <f>IF(AND(B295&lt;=C295+0.1,B295&gt;=C295-0.1), 1, 0)</f>
        <v>1</v>
      </c>
    </row>
    <row r="296" spans="1:4" x14ac:dyDescent="0.35">
      <c r="A296" t="s">
        <v>16</v>
      </c>
      <c r="B296" s="5">
        <v>0.75</v>
      </c>
      <c r="C296" s="5">
        <f>C294/(SQRT(C293^2 + C294^2))</f>
        <v>0.7514402250505251</v>
      </c>
      <c r="D296">
        <f>IF(AND(B296&lt;=C296+0.1,B296&gt;=C296-0.1), 1, 0)</f>
        <v>1</v>
      </c>
    </row>
    <row r="297" spans="1:4" x14ac:dyDescent="0.35">
      <c r="A297" t="s">
        <v>4</v>
      </c>
      <c r="B297" s="7" t="s">
        <v>215</v>
      </c>
      <c r="C297" s="7" t="str">
        <f>CONCATENATE(ROUND(C295, 3), "i + ", ROUND(C296, 3),"j")</f>
        <v>0.66i + 0.751j</v>
      </c>
      <c r="D297">
        <f>IF(EXACT(B297, C297), 1, IF(EXACT(B297, CONCATENATE(B295, "i + ", B296, "j")), 0.5, 0))</f>
        <v>0</v>
      </c>
    </row>
    <row r="298" spans="1:4" x14ac:dyDescent="0.35">
      <c r="A298" t="s">
        <v>29</v>
      </c>
      <c r="B298" s="3">
        <v>78</v>
      </c>
      <c r="C298" s="3">
        <f>B298</f>
        <v>78</v>
      </c>
      <c r="D298">
        <f>IF(AND(B298&lt;=C298+0.1,B298&gt;=C298-0.1), 1, 0)</f>
        <v>1</v>
      </c>
    </row>
    <row r="299" spans="1:4" x14ac:dyDescent="0.35">
      <c r="A299" t="s">
        <v>19</v>
      </c>
      <c r="B299" s="4">
        <v>60</v>
      </c>
      <c r="C299" s="4">
        <f>(-C295*C298) + C293</f>
        <v>20.535508489222572</v>
      </c>
      <c r="D299">
        <f>IF(AND(B299&lt;=C299+0.1,B299&gt;=C299-0.1), 1, IF((AND(B299&lt;=(-B295*B298) + B293+0.1,B299&gt;=(-B295*B298) + B293-0.1)), 0.5, 0))</f>
        <v>0</v>
      </c>
    </row>
    <row r="300" spans="1:4" x14ac:dyDescent="0.35">
      <c r="A300" t="s">
        <v>20</v>
      </c>
      <c r="B300" s="5">
        <v>0</v>
      </c>
      <c r="C300" s="5">
        <f>(-C296*C298) + C294</f>
        <v>23.387662446059039</v>
      </c>
      <c r="D300">
        <f>IF(AND(B300&lt;=C300+0.1,B300&gt;=C300-0.1), 1, IF((AND(B300&lt;=(-B296*B298) + B294+0.1,B300&gt;=(-B296*B298) + B294-0.1)), 0.5, 0))</f>
        <v>0</v>
      </c>
    </row>
    <row r="301" spans="1:4" x14ac:dyDescent="0.35">
      <c r="A301" t="s">
        <v>21</v>
      </c>
      <c r="B301" s="9">
        <v>1.232</v>
      </c>
      <c r="C301" s="6">
        <f>(C294-C300)/(C293-C299)</f>
        <v>1.1388888888888888</v>
      </c>
      <c r="D301">
        <f>IF(AND(B301&lt;=C301+0.1,B301&gt;=C301-0.1), 1, IF(AND(B301&lt;=(B294-B300)/(B293-B299)+0.1,B301&gt;=(B294-B300)/(B293-B299)-0.1), 0.5, 0))</f>
        <v>1</v>
      </c>
    </row>
    <row r="302" spans="1:4" x14ac:dyDescent="0.35">
      <c r="A302" t="s">
        <v>22</v>
      </c>
      <c r="B302" s="6">
        <v>0.81200000000000006</v>
      </c>
      <c r="C302" s="6">
        <f>-(1/C301)</f>
        <v>-0.87804878048780488</v>
      </c>
      <c r="D302">
        <v>0</v>
      </c>
    </row>
    <row r="303" spans="1:4" x14ac:dyDescent="0.35">
      <c r="A303" t="s">
        <v>23</v>
      </c>
      <c r="B303" s="4">
        <v>44.96</v>
      </c>
      <c r="C303" s="10" t="s">
        <v>38</v>
      </c>
      <c r="D303" s="12" t="s">
        <v>38</v>
      </c>
    </row>
    <row r="304" spans="1:4" x14ac:dyDescent="0.35">
      <c r="A304" t="s">
        <v>24</v>
      </c>
      <c r="B304" s="5">
        <v>-10</v>
      </c>
      <c r="C304" s="12" t="s">
        <v>38</v>
      </c>
      <c r="D304" s="12" t="s">
        <v>38</v>
      </c>
    </row>
    <row r="305" spans="1:14" x14ac:dyDescent="0.35">
      <c r="A305" t="s">
        <v>25</v>
      </c>
      <c r="B305" s="4">
        <v>-20</v>
      </c>
      <c r="C305" s="10" t="s">
        <v>38</v>
      </c>
      <c r="D305" s="12" t="s">
        <v>38</v>
      </c>
    </row>
    <row r="306" spans="1:14" x14ac:dyDescent="0.35">
      <c r="A306" t="s">
        <v>26</v>
      </c>
      <c r="B306" s="5">
        <v>50</v>
      </c>
      <c r="C306" s="14" t="s">
        <v>38</v>
      </c>
      <c r="D306" s="12" t="s">
        <v>38</v>
      </c>
    </row>
    <row r="307" spans="1:14" x14ac:dyDescent="0.35">
      <c r="A307" t="s">
        <v>27</v>
      </c>
      <c r="B307" s="3">
        <v>0</v>
      </c>
      <c r="C307" s="3">
        <f>SQRT((B306-B304)^2 + (B305-B303)^2)</f>
        <v>88.429642089064231</v>
      </c>
      <c r="D307">
        <f>IF(AND(B307&lt;=C307+0.1,B307&gt;=C307-0.1, B307&lt;=B287+1, B307&gt;=B287-1), 2, IF(AND(B307&lt;=C307+0.1,B307&gt;=C307-0.1),1, IF(AND(B307&lt;=B287+1, B307&gt;=B287-1),1, 0)))</f>
        <v>0</v>
      </c>
    </row>
    <row r="308" spans="1:14" x14ac:dyDescent="0.35">
      <c r="A308" t="s">
        <v>30</v>
      </c>
      <c r="B308" s="11" t="b">
        <v>1</v>
      </c>
      <c r="C308" s="12" t="s">
        <v>38</v>
      </c>
      <c r="D308">
        <f>IF(EXACT(B308,"TRUE"), 1, 0)</f>
        <v>1</v>
      </c>
    </row>
    <row r="309" spans="1:14" x14ac:dyDescent="0.35">
      <c r="A309" t="s">
        <v>31</v>
      </c>
      <c r="B309" s="11" t="b">
        <v>1</v>
      </c>
      <c r="C309" s="12" t="s">
        <v>38</v>
      </c>
      <c r="D309">
        <f t="shared" ref="D309:D312" si="16">IF(EXACT(B309,"TRUE"), 1, 0)</f>
        <v>1</v>
      </c>
    </row>
    <row r="310" spans="1:14" x14ac:dyDescent="0.35">
      <c r="A310" t="s">
        <v>32</v>
      </c>
      <c r="B310" s="11" t="b">
        <v>1</v>
      </c>
      <c r="C310" s="12" t="s">
        <v>38</v>
      </c>
      <c r="D310">
        <f t="shared" si="16"/>
        <v>1</v>
      </c>
    </row>
    <row r="311" spans="1:14" x14ac:dyDescent="0.35">
      <c r="A311" t="s">
        <v>33</v>
      </c>
      <c r="B311" s="11" t="b">
        <v>1</v>
      </c>
      <c r="C311" s="12" t="s">
        <v>38</v>
      </c>
      <c r="D311">
        <f t="shared" si="16"/>
        <v>1</v>
      </c>
    </row>
    <row r="312" spans="1:14" x14ac:dyDescent="0.35">
      <c r="A312" t="s">
        <v>34</v>
      </c>
      <c r="B312" s="11" t="b">
        <v>1</v>
      </c>
      <c r="C312" s="12" t="s">
        <v>38</v>
      </c>
      <c r="D312">
        <f t="shared" si="16"/>
        <v>1</v>
      </c>
    </row>
    <row r="313" spans="1:14" ht="15" thickBot="1" x14ac:dyDescent="0.4">
      <c r="A313" s="13" t="s">
        <v>35</v>
      </c>
      <c r="B313" s="13"/>
      <c r="C313" s="13"/>
      <c r="D313" s="13">
        <f>SUM(D284:D312)</f>
        <v>14.5</v>
      </c>
    </row>
    <row r="314" spans="1:14" ht="15.5" thickTop="1" thickBot="1" x14ac:dyDescent="0.4">
      <c r="A314" s="13" t="s">
        <v>39</v>
      </c>
      <c r="B314" s="13"/>
      <c r="C314" s="13"/>
      <c r="D314" s="15">
        <f>D313/22</f>
        <v>0.65909090909090906</v>
      </c>
    </row>
    <row r="315" spans="1:14" ht="15" thickTop="1" x14ac:dyDescent="0.35"/>
    <row r="316" spans="1:14" ht="23.5" x14ac:dyDescent="0.55000000000000004">
      <c r="A316" s="17" t="s">
        <v>36</v>
      </c>
      <c r="B316" s="17"/>
      <c r="C316" s="17"/>
      <c r="D316" s="17"/>
      <c r="F316" s="17" t="s">
        <v>36</v>
      </c>
      <c r="G316" s="17"/>
      <c r="H316" s="17"/>
      <c r="I316" s="17"/>
      <c r="K316" s="17" t="s">
        <v>36</v>
      </c>
      <c r="L316" s="17"/>
      <c r="M316" s="17"/>
      <c r="N316" s="17"/>
    </row>
    <row r="317" spans="1:14" ht="17.5" thickBot="1" x14ac:dyDescent="0.45">
      <c r="A317" s="18" t="s">
        <v>184</v>
      </c>
      <c r="B317" s="18"/>
      <c r="C317" s="18"/>
      <c r="D317" s="18"/>
      <c r="F317" s="18" t="s">
        <v>186</v>
      </c>
      <c r="G317" s="18"/>
      <c r="H317" s="18"/>
      <c r="I317" s="18"/>
      <c r="K317" s="18" t="s">
        <v>187</v>
      </c>
      <c r="L317" s="18"/>
      <c r="M317" s="18"/>
      <c r="N317" s="18"/>
    </row>
    <row r="318" spans="1:14" ht="15" thickTop="1" x14ac:dyDescent="0.35">
      <c r="A318" s="1" t="s">
        <v>0</v>
      </c>
      <c r="B318" s="8" t="s">
        <v>5</v>
      </c>
      <c r="C318" s="8" t="s">
        <v>6</v>
      </c>
      <c r="D318" s="8" t="s">
        <v>3</v>
      </c>
      <c r="F318" s="1" t="s">
        <v>0</v>
      </c>
      <c r="G318" s="8" t="s">
        <v>5</v>
      </c>
      <c r="H318" s="8" t="s">
        <v>6</v>
      </c>
      <c r="I318" s="8" t="s">
        <v>3</v>
      </c>
      <c r="K318" s="1" t="s">
        <v>0</v>
      </c>
      <c r="L318" s="8" t="s">
        <v>5</v>
      </c>
      <c r="M318" s="8" t="s">
        <v>6</v>
      </c>
      <c r="N318" s="8" t="s">
        <v>3</v>
      </c>
    </row>
    <row r="319" spans="1:14" x14ac:dyDescent="0.35">
      <c r="A319" t="s">
        <v>11</v>
      </c>
      <c r="B319" s="4">
        <v>14</v>
      </c>
      <c r="C319" s="4">
        <f>B319</f>
        <v>14</v>
      </c>
      <c r="D319" s="12" t="s">
        <v>38</v>
      </c>
      <c r="F319" t="s">
        <v>11</v>
      </c>
      <c r="G319" s="4">
        <v>14</v>
      </c>
      <c r="H319" s="4">
        <f>G319</f>
        <v>14</v>
      </c>
      <c r="I319" s="12" t="s">
        <v>38</v>
      </c>
      <c r="K319" t="s">
        <v>11</v>
      </c>
      <c r="L319" s="4">
        <v>22</v>
      </c>
      <c r="M319" s="4">
        <f>L319</f>
        <v>22</v>
      </c>
      <c r="N319" s="12" t="s">
        <v>38</v>
      </c>
    </row>
    <row r="320" spans="1:14" x14ac:dyDescent="0.35">
      <c r="A320" t="s">
        <v>12</v>
      </c>
      <c r="B320" s="5">
        <v>16</v>
      </c>
      <c r="C320" s="5">
        <f>B320</f>
        <v>16</v>
      </c>
      <c r="D320" s="12" t="s">
        <v>38</v>
      </c>
      <c r="F320" t="s">
        <v>12</v>
      </c>
      <c r="G320" s="5">
        <v>16</v>
      </c>
      <c r="H320" s="5">
        <f>G320</f>
        <v>16</v>
      </c>
      <c r="I320" s="12" t="s">
        <v>38</v>
      </c>
      <c r="K320" t="s">
        <v>12</v>
      </c>
      <c r="L320" s="5">
        <v>16</v>
      </c>
      <c r="M320" s="5">
        <f>L320</f>
        <v>16</v>
      </c>
      <c r="N320" s="12" t="s">
        <v>38</v>
      </c>
    </row>
    <row r="321" spans="1:14" x14ac:dyDescent="0.35">
      <c r="A321" t="s">
        <v>8</v>
      </c>
      <c r="B321" s="2" t="s">
        <v>181</v>
      </c>
      <c r="C321" s="2" t="str">
        <f>CONCATENATE(ROUND(C319, 3), "i + ", ROUND(C320, 3),"j")</f>
        <v>14i + 16j</v>
      </c>
      <c r="D321">
        <f>IF(EXACT(B321,C321), 1, 0)</f>
        <v>1</v>
      </c>
      <c r="F321" t="s">
        <v>8</v>
      </c>
      <c r="G321" s="2" t="s">
        <v>181</v>
      </c>
      <c r="H321" s="2" t="str">
        <f>CONCATENATE(ROUND(H319, 3), "i + ", ROUND(H320, 3),"j")</f>
        <v>14i + 16j</v>
      </c>
      <c r="I321">
        <f>IF(EXACT(G321,H321), 1, 0)</f>
        <v>1</v>
      </c>
      <c r="K321" t="s">
        <v>8</v>
      </c>
      <c r="L321" s="2" t="s">
        <v>188</v>
      </c>
      <c r="M321" s="2" t="str">
        <f>CONCATENATE(ROUND(M319, 3), "i + ", ROUND(M320, 3),"j")</f>
        <v>22i + 16j</v>
      </c>
      <c r="N321">
        <f>IF(EXACT(L321,M321), 1, 0)</f>
        <v>1</v>
      </c>
    </row>
    <row r="322" spans="1:14" x14ac:dyDescent="0.35">
      <c r="A322" t="s">
        <v>28</v>
      </c>
      <c r="B322" s="3">
        <v>24</v>
      </c>
      <c r="C322" s="3">
        <f>SQRT(C319^2 + C320^2)</f>
        <v>21.2602916254693</v>
      </c>
      <c r="D322">
        <f>IF(AND(B322&lt;=C322+0.1,B322&gt;=C322-0.1), 1, 0)</f>
        <v>0</v>
      </c>
      <c r="F322" t="s">
        <v>28</v>
      </c>
      <c r="G322" s="3">
        <v>23.3</v>
      </c>
      <c r="H322" s="3">
        <f>SQRT(H319^2 + H320^2)</f>
        <v>21.2602916254693</v>
      </c>
      <c r="I322">
        <f>IF(AND(G322&lt;=H322+0.1,G322&gt;=H322-0.1), 1, 0)</f>
        <v>0</v>
      </c>
      <c r="K322" t="s">
        <v>28</v>
      </c>
      <c r="L322" s="3">
        <v>27.2</v>
      </c>
      <c r="M322" s="3">
        <f>SQRT(M319^2 + M320^2)</f>
        <v>27.202941017470888</v>
      </c>
      <c r="N322">
        <f>IF(AND(L322&lt;=M322+0.1,L322&gt;=M322-0.1), 1, 0)</f>
        <v>1</v>
      </c>
    </row>
    <row r="323" spans="1:14" x14ac:dyDescent="0.35">
      <c r="A323" t="s">
        <v>9</v>
      </c>
      <c r="B323" s="4">
        <v>4</v>
      </c>
      <c r="C323" s="4">
        <f>B323</f>
        <v>4</v>
      </c>
      <c r="D323">
        <f>IF(B323=C323, 1, 0)</f>
        <v>1</v>
      </c>
      <c r="F323" t="s">
        <v>9</v>
      </c>
      <c r="G323" s="4">
        <v>4</v>
      </c>
      <c r="H323" s="4">
        <f>G323</f>
        <v>4</v>
      </c>
      <c r="I323">
        <f>IF(G323=H323, 1, 0)</f>
        <v>1</v>
      </c>
      <c r="K323" t="s">
        <v>9</v>
      </c>
      <c r="L323" s="4">
        <v>4</v>
      </c>
      <c r="M323" s="4">
        <f>L323</f>
        <v>4</v>
      </c>
      <c r="N323">
        <f>IF(L323=M323, 1, 0)</f>
        <v>1</v>
      </c>
    </row>
    <row r="324" spans="1:14" x14ac:dyDescent="0.35">
      <c r="A324" t="s">
        <v>10</v>
      </c>
      <c r="B324" s="5">
        <v>8</v>
      </c>
      <c r="C324" s="5">
        <f>B324</f>
        <v>8</v>
      </c>
      <c r="D324">
        <f t="shared" ref="D324:D326" si="17">IF(B324=C324, 1, 0)</f>
        <v>1</v>
      </c>
      <c r="F324" t="s">
        <v>10</v>
      </c>
      <c r="G324" s="5">
        <v>8</v>
      </c>
      <c r="H324" s="5">
        <f>G324</f>
        <v>8</v>
      </c>
      <c r="I324">
        <f t="shared" ref="I324:I326" si="18">IF(G324=H324, 1, 0)</f>
        <v>1</v>
      </c>
      <c r="K324" t="s">
        <v>10</v>
      </c>
      <c r="L324" s="5">
        <v>8</v>
      </c>
      <c r="M324" s="5">
        <f>L324</f>
        <v>8</v>
      </c>
      <c r="N324">
        <f t="shared" ref="N324:N326" si="19">IF(L324=M324, 1, 0)</f>
        <v>1</v>
      </c>
    </row>
    <row r="325" spans="1:14" x14ac:dyDescent="0.35">
      <c r="A325" t="s">
        <v>13</v>
      </c>
      <c r="B325" s="4">
        <v>22</v>
      </c>
      <c r="C325" s="4">
        <f>C319+C323</f>
        <v>18</v>
      </c>
      <c r="D325">
        <f t="shared" si="17"/>
        <v>0</v>
      </c>
      <c r="F325" t="s">
        <v>13</v>
      </c>
      <c r="G325" s="4">
        <v>22</v>
      </c>
      <c r="H325" s="4">
        <f>H319+H323</f>
        <v>18</v>
      </c>
      <c r="I325">
        <f t="shared" si="18"/>
        <v>0</v>
      </c>
      <c r="K325" t="s">
        <v>13</v>
      </c>
      <c r="L325" s="4">
        <v>26</v>
      </c>
      <c r="M325" s="4">
        <f>M319+M323</f>
        <v>26</v>
      </c>
      <c r="N325">
        <f t="shared" si="19"/>
        <v>1</v>
      </c>
    </row>
    <row r="326" spans="1:14" x14ac:dyDescent="0.35">
      <c r="A326" t="s">
        <v>14</v>
      </c>
      <c r="B326" s="5">
        <v>20</v>
      </c>
      <c r="C326" s="5">
        <f>C320+C324</f>
        <v>24</v>
      </c>
      <c r="D326">
        <f t="shared" si="17"/>
        <v>0</v>
      </c>
      <c r="F326" t="s">
        <v>14</v>
      </c>
      <c r="G326" s="5">
        <v>20</v>
      </c>
      <c r="H326" s="5">
        <f>H320+H324</f>
        <v>24</v>
      </c>
      <c r="I326">
        <f t="shared" si="18"/>
        <v>0</v>
      </c>
      <c r="K326" t="s">
        <v>14</v>
      </c>
      <c r="L326" s="5">
        <v>24</v>
      </c>
      <c r="M326" s="5">
        <f>M320+M324</f>
        <v>24</v>
      </c>
      <c r="N326">
        <f t="shared" si="19"/>
        <v>1</v>
      </c>
    </row>
    <row r="327" spans="1:14" x14ac:dyDescent="0.35">
      <c r="A327" t="s">
        <v>7</v>
      </c>
      <c r="B327" s="2" t="s">
        <v>182</v>
      </c>
      <c r="C327" s="2" t="str">
        <f>CONCATENATE(ROUND(C325, 3), "i + ", ROUND(C326, 3),"j")</f>
        <v>18i + 24j</v>
      </c>
      <c r="D327">
        <f>IF(EXACT(B327, C327), 1, IF(EXACT(B327, CONCATENATE(B325, "i + ", B326, "j")), 0.5, 0))</f>
        <v>0.5</v>
      </c>
      <c r="F327" t="s">
        <v>7</v>
      </c>
      <c r="G327" s="2" t="s">
        <v>182</v>
      </c>
      <c r="H327" s="2" t="str">
        <f>CONCATENATE(ROUND(H325, 3), "i + ", ROUND(H326, 3),"j")</f>
        <v>18i + 24j</v>
      </c>
      <c r="I327">
        <f>IF(EXACT(G327, H327), 1, IF(EXACT(G327, CONCATENATE(G325, "i + ", G326, "j")), 0.5, 0))</f>
        <v>0.5</v>
      </c>
      <c r="K327" t="s">
        <v>7</v>
      </c>
      <c r="L327" s="2" t="s">
        <v>189</v>
      </c>
      <c r="M327" s="2" t="str">
        <f>CONCATENATE(ROUND(M325, 3), "i + ", ROUND(M326, 3),"j")</f>
        <v>26i + 24j</v>
      </c>
      <c r="N327">
        <f>IF(EXACT(L327, M327), 1, IF(EXACT(L327, CONCATENATE(L325, "i + ", L326, "j")), 0.5, 0))</f>
        <v>1</v>
      </c>
    </row>
    <row r="328" spans="1:14" x14ac:dyDescent="0.35">
      <c r="A328" t="s">
        <v>17</v>
      </c>
      <c r="B328" s="4">
        <v>22</v>
      </c>
      <c r="C328" s="4">
        <f>B328</f>
        <v>22</v>
      </c>
      <c r="D328" s="12" t="s">
        <v>38</v>
      </c>
      <c r="F328" t="s">
        <v>17</v>
      </c>
      <c r="G328" s="4">
        <v>22</v>
      </c>
      <c r="H328" s="4">
        <f>G328</f>
        <v>22</v>
      </c>
      <c r="I328" s="12" t="s">
        <v>38</v>
      </c>
      <c r="K328" t="s">
        <v>17</v>
      </c>
      <c r="L328" s="4">
        <v>20</v>
      </c>
      <c r="M328" s="4">
        <f>L328</f>
        <v>20</v>
      </c>
      <c r="N328" s="12" t="s">
        <v>38</v>
      </c>
    </row>
    <row r="329" spans="1:14" x14ac:dyDescent="0.35">
      <c r="A329" t="s">
        <v>18</v>
      </c>
      <c r="B329" s="5">
        <v>16</v>
      </c>
      <c r="C329" s="5">
        <f>B329</f>
        <v>16</v>
      </c>
      <c r="D329" s="12" t="s">
        <v>38</v>
      </c>
      <c r="F329" t="s">
        <v>18</v>
      </c>
      <c r="G329" s="5">
        <v>16</v>
      </c>
      <c r="H329" s="5">
        <f>G329</f>
        <v>16</v>
      </c>
      <c r="I329" s="12" t="s">
        <v>38</v>
      </c>
      <c r="K329" t="s">
        <v>18</v>
      </c>
      <c r="L329" s="5">
        <v>18</v>
      </c>
      <c r="M329" s="5">
        <f>L329</f>
        <v>18</v>
      </c>
      <c r="N329" s="12" t="s">
        <v>38</v>
      </c>
    </row>
    <row r="330" spans="1:14" x14ac:dyDescent="0.35">
      <c r="A330" t="s">
        <v>15</v>
      </c>
      <c r="B330" s="4">
        <v>0.80800000000000005</v>
      </c>
      <c r="C330" s="4">
        <f>C328/(SQRT(C328^2 + C329^2))</f>
        <v>0.80873608430318844</v>
      </c>
      <c r="D330">
        <f>IF(AND(B330&lt;=C330+0.1,B330&gt;=C330-0.1), 1, 0)</f>
        <v>1</v>
      </c>
      <c r="F330" t="s">
        <v>15</v>
      </c>
      <c r="G330" s="4">
        <v>0.74299999999999999</v>
      </c>
      <c r="H330" s="4">
        <f>H328/(SQRT(H328^2 + H329^2))</f>
        <v>0.80873608430318844</v>
      </c>
      <c r="I330">
        <f>IF(AND(G330&lt;=H330+0.1,G330&gt;=H330-0.1), 1, 0)</f>
        <v>1</v>
      </c>
      <c r="K330" t="s">
        <v>15</v>
      </c>
      <c r="L330" s="4">
        <v>0.74199999999999999</v>
      </c>
      <c r="M330" s="4">
        <f>M328/(SQRT(M328^2 + M329^2))</f>
        <v>0.74329414624716639</v>
      </c>
      <c r="N330">
        <f>IF(AND(L330&lt;=M330+0.1,L330&gt;=M330-0.1), 1, 0)</f>
        <v>1</v>
      </c>
    </row>
    <row r="331" spans="1:14" x14ac:dyDescent="0.35">
      <c r="A331" t="s">
        <v>16</v>
      </c>
      <c r="B331" s="5">
        <v>0.58799999999999997</v>
      </c>
      <c r="C331" s="5">
        <f>C329/(SQRT(C328^2 + C329^2))</f>
        <v>0.58817169767504618</v>
      </c>
      <c r="D331">
        <f>IF(AND(B331&lt;=C331+0.1,B331&gt;=C331-0.1), 1, 0)</f>
        <v>1</v>
      </c>
      <c r="F331" t="s">
        <v>16</v>
      </c>
      <c r="G331" s="5">
        <v>0.66900000000000004</v>
      </c>
      <c r="H331" s="5">
        <f>H329/(SQRT(H328^2 + H329^2))</f>
        <v>0.58817169767504618</v>
      </c>
      <c r="I331">
        <f>IF(AND(G331&lt;=H331+0.1,G331&gt;=H331-0.1), 1, 0)</f>
        <v>1</v>
      </c>
      <c r="K331" t="s">
        <v>16</v>
      </c>
      <c r="L331" s="5">
        <v>0.66900000000000004</v>
      </c>
      <c r="M331" s="5">
        <f>M329/(SQRT(M328^2 + M329^2))</f>
        <v>0.66896473162244974</v>
      </c>
      <c r="N331">
        <f>IF(AND(L331&lt;=M331+0.1,L331&gt;=M331-0.1), 1, 0)</f>
        <v>1</v>
      </c>
    </row>
    <row r="332" spans="1:14" x14ac:dyDescent="0.35">
      <c r="A332" t="s">
        <v>4</v>
      </c>
      <c r="B332" s="7" t="s">
        <v>183</v>
      </c>
      <c r="C332" s="7" t="str">
        <f>CONCATENATE(ROUND(C330, 3), "i + ", ROUND(C331, 3),"j")</f>
        <v>0.809i + 0.588j</v>
      </c>
      <c r="D332">
        <f>IF(EXACT(B332, C332), 1, IF(EXACT(B332, CONCATENATE(B330, "i + ", B331, "j")), 0.5, 0))</f>
        <v>0.5</v>
      </c>
      <c r="F332" t="s">
        <v>4</v>
      </c>
      <c r="G332" s="7" t="s">
        <v>84</v>
      </c>
      <c r="H332" s="7" t="str">
        <f>CONCATENATE(ROUND(H330, 3), "i + ", ROUND(H331, 3),"j")</f>
        <v>0.809i + 0.588j</v>
      </c>
      <c r="I332">
        <f>IF(EXACT(G332, H332), 1, IF(EXACT(G332, CONCATENATE(G330, "i + ", G331, "j")), 0.5, 0))</f>
        <v>0.5</v>
      </c>
      <c r="K332" t="s">
        <v>4</v>
      </c>
      <c r="L332" s="7" t="s">
        <v>190</v>
      </c>
      <c r="M332" s="7" t="str">
        <f>CONCATENATE(ROUND(M330, 3), "i + ", ROUND(M331, 3),"j")</f>
        <v>0.743i + 0.669j</v>
      </c>
      <c r="N332">
        <f>IF(EXACT(L332, M332), 1, IF(EXACT(L332, CONCATENATE(L330, "i + ", L331, "j")), 0.5, 0))</f>
        <v>0.5</v>
      </c>
    </row>
    <row r="333" spans="1:14" x14ac:dyDescent="0.35">
      <c r="A333" t="s">
        <v>29</v>
      </c>
      <c r="B333" s="3">
        <v>27.2</v>
      </c>
      <c r="C333" s="3">
        <f>B333</f>
        <v>27.2</v>
      </c>
      <c r="D333">
        <f>IF(AND(B333&lt;=C333+0.1,B333&gt;=C333-0.1), 1, 0)</f>
        <v>1</v>
      </c>
      <c r="F333" t="s">
        <v>29</v>
      </c>
      <c r="G333" s="3">
        <v>27.202000000000002</v>
      </c>
      <c r="H333" s="3">
        <f>G333</f>
        <v>27.202000000000002</v>
      </c>
      <c r="I333">
        <f>IF(AND(G333&lt;=H333+0.1,G333&gt;=H333-0.1), 1, 0)</f>
        <v>1</v>
      </c>
      <c r="K333" t="s">
        <v>29</v>
      </c>
      <c r="L333" s="3">
        <v>26.907</v>
      </c>
      <c r="M333" s="3">
        <f>L333</f>
        <v>26.907</v>
      </c>
      <c r="N333">
        <f>IF(AND(L333&lt;=M333+0.1,L333&gt;=M333-0.1), 1, 0)</f>
        <v>1</v>
      </c>
    </row>
    <row r="334" spans="1:14" x14ac:dyDescent="0.35">
      <c r="A334" t="s">
        <v>19</v>
      </c>
      <c r="B334" s="4">
        <v>-3</v>
      </c>
      <c r="C334" s="4">
        <f>(-C330*C333) + C328</f>
        <v>2.3785069532742398E-3</v>
      </c>
      <c r="D334">
        <f>IF(AND(B334&lt;=C334+0.1,B334&gt;=C334-0.1), 1, IF((AND(B334&lt;=(-B330*B333) + B328+0.1,B334&gt;=(-B330*B333) + B328-0.1)), 0.5, 0))</f>
        <v>0</v>
      </c>
      <c r="F334" t="s">
        <v>19</v>
      </c>
      <c r="G334" s="4">
        <v>-3</v>
      </c>
      <c r="H334" s="4">
        <f>(-H330*H333) + H328</f>
        <v>7.6103478466649221E-4</v>
      </c>
      <c r="I334">
        <f>IF(AND(G334&lt;=H334+0.1,G334&gt;=H334-0.1), 1, IF((AND(G334&lt;=(-G330*G333) + G328+0.1,G334&gt;=(-G330*G333) + G328-0.1)), 0.5, 0))</f>
        <v>0</v>
      </c>
      <c r="K334" t="s">
        <v>19</v>
      </c>
      <c r="L334" s="4">
        <v>1</v>
      </c>
      <c r="M334" s="4">
        <f>(-M330*M333) + M328</f>
        <v>1.8440692749521759E-4</v>
      </c>
      <c r="N334">
        <f>IF(AND(L334&lt;=M334+0.1,L334&gt;=M334-0.1), 1, IF((AND(L334&lt;=(-L330*L333) + L328+0.1,L334&gt;=(-L330*L333) + L328-0.1)), 0.5, 0))</f>
        <v>0</v>
      </c>
    </row>
    <row r="335" spans="1:14" x14ac:dyDescent="0.35">
      <c r="A335" t="s">
        <v>20</v>
      </c>
      <c r="B335" s="5">
        <v>3</v>
      </c>
      <c r="C335" s="5">
        <f>(-C331*C333) + C329</f>
        <v>1.7298232387439327E-3</v>
      </c>
      <c r="D335">
        <f>IF(AND(B335&lt;=C335+0.1,B335&gt;=C335-0.1), 1, IF((AND(B335&lt;=(-B331*B333) + B329+0.1,B335&gt;=(-B331*B333) + B329-0.1)), 0.5, 0))</f>
        <v>0</v>
      </c>
      <c r="F335" t="s">
        <v>20</v>
      </c>
      <c r="G335" s="5">
        <v>3</v>
      </c>
      <c r="H335" s="5">
        <f>(-H331*H333) + H329</f>
        <v>5.5347984339348955E-4</v>
      </c>
      <c r="I335">
        <f>IF(AND(G335&lt;=H335+0.1,G335&gt;=H335-0.1), 1, IF((AND(G335&lt;=(-G331*G333) + G329+0.1,G335&gt;=(-G331*G333) + G329-0.1)), 0.5, 0))</f>
        <v>0</v>
      </c>
      <c r="K335" t="s">
        <v>20</v>
      </c>
      <c r="L335" s="5">
        <v>0</v>
      </c>
      <c r="M335" s="5">
        <f>(-M331*M333) + M329</f>
        <v>1.6596623474640637E-4</v>
      </c>
      <c r="N335">
        <f>IF(AND(L335&lt;=M335+0.1,L335&gt;=M335-0.1), 1, IF((AND(L335&lt;=(-L331*L333) + L329+0.1,L335&gt;=(-L331*L333) + L329-0.1)), 0.5, 0))</f>
        <v>1</v>
      </c>
    </row>
    <row r="336" spans="1:14" x14ac:dyDescent="0.35">
      <c r="A336" t="s">
        <v>21</v>
      </c>
      <c r="B336" s="9">
        <v>0.52</v>
      </c>
      <c r="C336" s="6">
        <f>(C329-C335)/(C328-C334)</f>
        <v>0.72727272727272729</v>
      </c>
      <c r="D336">
        <f>IF(AND(B336&lt;=C336+0.1,B336&gt;=C336-0.1), 1, IF(AND(B336&lt;=(B329-B335)/(B328-B334)+0.1,B336&gt;=(B329-B335)/(B328-B334)-0.1), 0.5, 0))</f>
        <v>0.5</v>
      </c>
      <c r="F336" t="s">
        <v>21</v>
      </c>
      <c r="G336" s="9">
        <v>0.52</v>
      </c>
      <c r="H336" s="6">
        <f>(H329-H335)/(H328-H334)</f>
        <v>0.72727272727272729</v>
      </c>
      <c r="I336">
        <f>IF(AND(G336&lt;=H336+0.1,G336&gt;=H336-0.1), 1, IF(AND(G336&lt;=(G329-G335)/(G328-G334)+0.1,G336&gt;=(G329-G335)/(G328-G334)-0.1), 0.5, 0))</f>
        <v>0.5</v>
      </c>
      <c r="K336" t="s">
        <v>21</v>
      </c>
      <c r="L336" s="9">
        <f>0.1/-3.5</f>
        <v>-2.8571428571428574E-2</v>
      </c>
      <c r="M336" s="6">
        <f>(M329-M335)/(M328-M334)</f>
        <v>0.89999999999999991</v>
      </c>
      <c r="N336">
        <f>IF(AND(L336&lt;=M336+0.1,L336&gt;=M336-0.1), 1, IF(AND(L336&lt;=(L329-L335)/(L328-L334)+0.1,L336&gt;=(L329-L335)/(L328-L334)-0.1), 0.5, 0))</f>
        <v>0</v>
      </c>
    </row>
    <row r="337" spans="1:14" x14ac:dyDescent="0.35">
      <c r="A337" t="s">
        <v>22</v>
      </c>
      <c r="B337" s="6">
        <f>-25/13</f>
        <v>-1.9230769230769231</v>
      </c>
      <c r="C337" s="6">
        <f>-(1/C336)</f>
        <v>-1.375</v>
      </c>
      <c r="D337">
        <f>IF(AND(B337&lt;=C337+0.1,B337&gt;=C337-0.1), 1, IF(AND(B337&lt;=(B330-B336)/(B329/B335)+0.1,B337&gt;=(B330-B336)/(B329/B335)-0.1), 0.5, 0))</f>
        <v>0</v>
      </c>
      <c r="F337" t="s">
        <v>22</v>
      </c>
      <c r="G337" s="6">
        <f>-25/13</f>
        <v>-1.9230769230769231</v>
      </c>
      <c r="H337" s="6">
        <f>-(1/H336)</f>
        <v>-1.375</v>
      </c>
      <c r="I337">
        <f>IF(AND(G337&lt;=H337+0.1,G337&gt;=H337-0.1), 1, IF(AND(G337&lt;=(G330-G336)/(G329/G335)+0.1,G337&gt;=(G330-G336)/(G329/G335)-0.1), 0.5, 0))</f>
        <v>0</v>
      </c>
      <c r="K337" t="s">
        <v>22</v>
      </c>
      <c r="L337" s="6">
        <f>3.5/0.1</f>
        <v>35</v>
      </c>
      <c r="M337" s="6">
        <f>-(1/M336)</f>
        <v>-1.1111111111111112</v>
      </c>
      <c r="N337">
        <v>0</v>
      </c>
    </row>
    <row r="338" spans="1:14" x14ac:dyDescent="0.35">
      <c r="A338" t="s">
        <v>23</v>
      </c>
      <c r="B338" s="4">
        <v>-3</v>
      </c>
      <c r="C338" s="10" t="s">
        <v>38</v>
      </c>
      <c r="D338" s="12" t="s">
        <v>38</v>
      </c>
      <c r="F338" t="s">
        <v>23</v>
      </c>
      <c r="G338" s="4">
        <v>14</v>
      </c>
      <c r="H338" s="10" t="s">
        <v>38</v>
      </c>
      <c r="I338" s="12" t="s">
        <v>38</v>
      </c>
      <c r="K338" t="s">
        <v>23</v>
      </c>
      <c r="L338" s="4">
        <v>-3</v>
      </c>
      <c r="M338" s="10" t="s">
        <v>38</v>
      </c>
      <c r="N338" s="12" t="s">
        <v>38</v>
      </c>
    </row>
    <row r="339" spans="1:14" x14ac:dyDescent="0.35">
      <c r="A339" t="s">
        <v>24</v>
      </c>
      <c r="B339" s="5">
        <v>3</v>
      </c>
      <c r="C339" s="12" t="s">
        <v>38</v>
      </c>
      <c r="D339" s="12" t="s">
        <v>38</v>
      </c>
      <c r="F339" t="s">
        <v>24</v>
      </c>
      <c r="G339" s="5">
        <v>-16</v>
      </c>
      <c r="H339" s="12" t="s">
        <v>38</v>
      </c>
      <c r="I339" s="12" t="s">
        <v>38</v>
      </c>
      <c r="K339" t="s">
        <v>24</v>
      </c>
      <c r="L339" s="5">
        <v>3</v>
      </c>
      <c r="M339" s="12" t="s">
        <v>38</v>
      </c>
      <c r="N339" s="12" t="s">
        <v>38</v>
      </c>
    </row>
    <row r="340" spans="1:14" x14ac:dyDescent="0.35">
      <c r="A340" t="s">
        <v>25</v>
      </c>
      <c r="B340" s="4">
        <v>10</v>
      </c>
      <c r="C340" s="10" t="s">
        <v>38</v>
      </c>
      <c r="D340" s="12" t="s">
        <v>38</v>
      </c>
      <c r="F340" t="s">
        <v>25</v>
      </c>
      <c r="G340" s="4">
        <v>0</v>
      </c>
      <c r="H340" s="10" t="s">
        <v>38</v>
      </c>
      <c r="I340" s="12" t="s">
        <v>38</v>
      </c>
      <c r="K340" t="s">
        <v>25</v>
      </c>
      <c r="L340" s="4">
        <v>10</v>
      </c>
      <c r="M340" s="10" t="s">
        <v>38</v>
      </c>
      <c r="N340" s="12" t="s">
        <v>38</v>
      </c>
    </row>
    <row r="341" spans="1:14" x14ac:dyDescent="0.35">
      <c r="A341" t="s">
        <v>26</v>
      </c>
      <c r="B341" s="5">
        <v>-18</v>
      </c>
      <c r="C341" s="14" t="s">
        <v>38</v>
      </c>
      <c r="D341" s="12" t="s">
        <v>38</v>
      </c>
      <c r="F341" t="s">
        <v>26</v>
      </c>
      <c r="G341" s="5">
        <v>0</v>
      </c>
      <c r="H341" s="14" t="s">
        <v>38</v>
      </c>
      <c r="I341" s="12" t="s">
        <v>38</v>
      </c>
      <c r="K341" t="s">
        <v>26</v>
      </c>
      <c r="L341" s="5">
        <v>-10</v>
      </c>
      <c r="M341" s="14" t="s">
        <v>38</v>
      </c>
      <c r="N341" s="12" t="s">
        <v>38</v>
      </c>
    </row>
    <row r="342" spans="1:14" x14ac:dyDescent="0.35">
      <c r="A342" t="s">
        <v>27</v>
      </c>
      <c r="B342" s="3">
        <v>0</v>
      </c>
      <c r="C342" s="3">
        <f>SQRT((B341-B339)^2 + (B340-B338)^2)</f>
        <v>24.698178070456937</v>
      </c>
      <c r="D342">
        <f>IF(AND(B342&lt;=C342+0.1,B342&gt;=C342-0.1, B342&lt;=B322+1, B342&gt;=B322-1), 2, IF(AND(B342&lt;=C342+0.1,B342&gt;=C342-0.1),1, IF(AND(B342&lt;=B322+1, B342&gt;=B322-1),1, 0)))</f>
        <v>0</v>
      </c>
      <c r="F342" t="s">
        <v>27</v>
      </c>
      <c r="G342" s="3">
        <v>0</v>
      </c>
      <c r="H342" s="3">
        <f>SQRT((G341-G339)^2 + (G340-G338)^2)</f>
        <v>21.2602916254693</v>
      </c>
      <c r="I342">
        <f>IF(AND(G342&lt;=H342+0.1,G342&gt;=H342-0.1, G342&lt;=G322+1, G342&gt;=G322-1), 2, IF(AND(G342&lt;=H342+0.1,G342&gt;=H342-0.1),1, IF(AND(G342&lt;=G322+1, G342&gt;=G322-1),1, 0)))</f>
        <v>0</v>
      </c>
      <c r="K342" t="s">
        <v>27</v>
      </c>
      <c r="L342" s="3">
        <v>0</v>
      </c>
      <c r="M342" s="3">
        <f>SQRT((L341-L339)^2 + (L340-L338)^2)</f>
        <v>18.384776310850235</v>
      </c>
      <c r="N342">
        <f>IF(AND(L342&lt;=M342+0.1,L342&gt;=M342-0.1, L342&lt;=L322+1, L342&gt;=L322-1), 2, IF(AND(L342&lt;=M342+0.1,L342&gt;=M342-0.1),1, IF(AND(L342&lt;=L322+1, L342&gt;=L322-1),1, 0)))</f>
        <v>0</v>
      </c>
    </row>
    <row r="343" spans="1:14" x14ac:dyDescent="0.35">
      <c r="A343" t="s">
        <v>30</v>
      </c>
      <c r="B343" s="11" t="b">
        <v>1</v>
      </c>
      <c r="C343" s="12" t="s">
        <v>38</v>
      </c>
      <c r="D343">
        <f>IF(EXACT(B343,"TRUE"), 1, 0)</f>
        <v>1</v>
      </c>
      <c r="F343" t="s">
        <v>30</v>
      </c>
      <c r="G343" s="11" t="b">
        <v>0</v>
      </c>
      <c r="H343" s="12" t="s">
        <v>38</v>
      </c>
      <c r="I343">
        <f>IF(EXACT(G343,"TRUE"), 1, 0)</f>
        <v>0</v>
      </c>
      <c r="K343" t="s">
        <v>30</v>
      </c>
      <c r="L343" s="11" t="b">
        <v>1</v>
      </c>
      <c r="M343" s="12" t="s">
        <v>38</v>
      </c>
      <c r="N343">
        <f>IF(EXACT(L343,"TRUE"), 1, 0)</f>
        <v>1</v>
      </c>
    </row>
    <row r="344" spans="1:14" x14ac:dyDescent="0.35">
      <c r="A344" t="s">
        <v>31</v>
      </c>
      <c r="B344" s="11" t="b">
        <v>1</v>
      </c>
      <c r="C344" s="12" t="s">
        <v>38</v>
      </c>
      <c r="D344">
        <f t="shared" ref="D344:D347" si="20">IF(EXACT(B344,"TRUE"), 1, 0)</f>
        <v>1</v>
      </c>
      <c r="F344" t="s">
        <v>31</v>
      </c>
      <c r="G344" s="11" t="b">
        <v>1</v>
      </c>
      <c r="H344" s="12" t="s">
        <v>38</v>
      </c>
      <c r="I344">
        <f t="shared" ref="I344:I347" si="21">IF(EXACT(G344,"TRUE"), 1, 0)</f>
        <v>1</v>
      </c>
      <c r="K344" t="s">
        <v>31</v>
      </c>
      <c r="L344" s="11" t="b">
        <v>1</v>
      </c>
      <c r="M344" s="12" t="s">
        <v>38</v>
      </c>
      <c r="N344">
        <f t="shared" ref="N344:N347" si="22">IF(EXACT(L344,"TRUE"), 1, 0)</f>
        <v>1</v>
      </c>
    </row>
    <row r="345" spans="1:14" x14ac:dyDescent="0.35">
      <c r="A345" t="s">
        <v>32</v>
      </c>
      <c r="B345" s="11" t="b">
        <v>1</v>
      </c>
      <c r="C345" s="12" t="s">
        <v>38</v>
      </c>
      <c r="D345">
        <f t="shared" si="20"/>
        <v>1</v>
      </c>
      <c r="F345" t="s">
        <v>32</v>
      </c>
      <c r="G345" s="11" t="b">
        <v>0</v>
      </c>
      <c r="H345" s="12" t="s">
        <v>38</v>
      </c>
      <c r="I345">
        <f t="shared" si="21"/>
        <v>0</v>
      </c>
      <c r="K345" t="s">
        <v>32</v>
      </c>
      <c r="L345" s="11" t="b">
        <v>1</v>
      </c>
      <c r="M345" s="12" t="s">
        <v>38</v>
      </c>
      <c r="N345">
        <f t="shared" si="22"/>
        <v>1</v>
      </c>
    </row>
    <row r="346" spans="1:14" x14ac:dyDescent="0.35">
      <c r="A346" t="s">
        <v>33</v>
      </c>
      <c r="B346" s="11" t="b">
        <v>1</v>
      </c>
      <c r="C346" s="12" t="s">
        <v>38</v>
      </c>
      <c r="D346">
        <f t="shared" si="20"/>
        <v>1</v>
      </c>
      <c r="F346" t="s">
        <v>33</v>
      </c>
      <c r="G346" s="11" t="b">
        <v>1</v>
      </c>
      <c r="H346" s="12" t="s">
        <v>38</v>
      </c>
      <c r="I346">
        <f t="shared" si="21"/>
        <v>1</v>
      </c>
      <c r="K346" t="s">
        <v>33</v>
      </c>
      <c r="L346" s="11" t="b">
        <v>1</v>
      </c>
      <c r="M346" s="12" t="s">
        <v>38</v>
      </c>
      <c r="N346">
        <f t="shared" si="22"/>
        <v>1</v>
      </c>
    </row>
    <row r="347" spans="1:14" x14ac:dyDescent="0.35">
      <c r="A347" t="s">
        <v>34</v>
      </c>
      <c r="B347" s="11" t="b">
        <v>1</v>
      </c>
      <c r="C347" s="12" t="s">
        <v>38</v>
      </c>
      <c r="D347">
        <f t="shared" si="20"/>
        <v>1</v>
      </c>
      <c r="F347" t="s">
        <v>34</v>
      </c>
      <c r="G347" s="11" t="b">
        <v>0</v>
      </c>
      <c r="H347" s="12" t="s">
        <v>38</v>
      </c>
      <c r="I347">
        <f t="shared" si="21"/>
        <v>0</v>
      </c>
      <c r="K347" t="s">
        <v>34</v>
      </c>
      <c r="L347" s="11" t="b">
        <v>0</v>
      </c>
      <c r="M347" s="12" t="s">
        <v>38</v>
      </c>
      <c r="N347">
        <f t="shared" si="22"/>
        <v>0</v>
      </c>
    </row>
    <row r="348" spans="1:14" ht="15" thickBot="1" x14ac:dyDescent="0.4">
      <c r="A348" s="13" t="s">
        <v>35</v>
      </c>
      <c r="B348" s="13"/>
      <c r="C348" s="13"/>
      <c r="D348" s="13">
        <f>SUM(D319:D347)</f>
        <v>12.5</v>
      </c>
      <c r="F348" s="13" t="s">
        <v>35</v>
      </c>
      <c r="G348" s="13"/>
      <c r="H348" s="13"/>
      <c r="I348" s="13">
        <f>SUM(I319:I347)</f>
        <v>9.5</v>
      </c>
      <c r="K348" s="13" t="s">
        <v>35</v>
      </c>
      <c r="L348" s="13"/>
      <c r="M348" s="13"/>
      <c r="N348" s="13">
        <f>SUM(N319:N347)</f>
        <v>15.5</v>
      </c>
    </row>
    <row r="349" spans="1:14" ht="15.5" thickTop="1" thickBot="1" x14ac:dyDescent="0.4">
      <c r="A349" s="13" t="s">
        <v>39</v>
      </c>
      <c r="B349" s="13"/>
      <c r="C349" s="13"/>
      <c r="D349" s="15">
        <f>D348/22</f>
        <v>0.56818181818181823</v>
      </c>
      <c r="F349" s="13" t="s">
        <v>39</v>
      </c>
      <c r="G349" s="13"/>
      <c r="H349" s="13"/>
      <c r="I349" s="15">
        <f>I348/22</f>
        <v>0.43181818181818182</v>
      </c>
      <c r="K349" s="13" t="s">
        <v>39</v>
      </c>
      <c r="L349" s="13"/>
      <c r="M349" s="13"/>
      <c r="N349" s="15">
        <f>N348/22</f>
        <v>0.70454545454545459</v>
      </c>
    </row>
    <row r="350" spans="1:14" ht="15" thickTop="1" x14ac:dyDescent="0.35"/>
    <row r="351" spans="1:14" ht="23.5" x14ac:dyDescent="0.55000000000000004">
      <c r="A351" s="17" t="s">
        <v>36</v>
      </c>
      <c r="B351" s="17"/>
      <c r="C351" s="17"/>
      <c r="D351" s="17"/>
      <c r="F351" s="17" t="s">
        <v>36</v>
      </c>
      <c r="G351" s="17"/>
      <c r="H351" s="17"/>
      <c r="I351" s="17"/>
    </row>
    <row r="352" spans="1:14" ht="17.5" thickBot="1" x14ac:dyDescent="0.45">
      <c r="A352" s="18" t="s">
        <v>185</v>
      </c>
      <c r="B352" s="18"/>
      <c r="C352" s="18"/>
      <c r="D352" s="18"/>
      <c r="F352" s="18" t="s">
        <v>202</v>
      </c>
      <c r="G352" s="18"/>
      <c r="H352" s="18"/>
      <c r="I352" s="18"/>
    </row>
    <row r="353" spans="1:9" ht="15" thickTop="1" x14ac:dyDescent="0.35">
      <c r="A353" s="1" t="s">
        <v>0</v>
      </c>
      <c r="B353" s="8" t="s">
        <v>5</v>
      </c>
      <c r="C353" s="8" t="s">
        <v>6</v>
      </c>
      <c r="D353" s="8" t="s">
        <v>3</v>
      </c>
      <c r="F353" s="1" t="s">
        <v>0</v>
      </c>
      <c r="G353" s="8" t="s">
        <v>5</v>
      </c>
      <c r="H353" s="8" t="s">
        <v>6</v>
      </c>
      <c r="I353" s="8" t="s">
        <v>3</v>
      </c>
    </row>
    <row r="354" spans="1:9" x14ac:dyDescent="0.35">
      <c r="A354" t="s">
        <v>11</v>
      </c>
      <c r="B354" s="4">
        <v>18</v>
      </c>
      <c r="C354" s="4">
        <f>B354</f>
        <v>18</v>
      </c>
      <c r="D354" s="12" t="s">
        <v>38</v>
      </c>
      <c r="F354" t="s">
        <v>11</v>
      </c>
      <c r="G354" s="4">
        <v>16</v>
      </c>
      <c r="H354" s="4">
        <f>G354</f>
        <v>16</v>
      </c>
      <c r="I354" s="12" t="s">
        <v>38</v>
      </c>
    </row>
    <row r="355" spans="1:9" x14ac:dyDescent="0.35">
      <c r="A355" t="s">
        <v>12</v>
      </c>
      <c r="B355" s="5">
        <v>17</v>
      </c>
      <c r="C355" s="5">
        <f>B355</f>
        <v>17</v>
      </c>
      <c r="D355" s="12" t="s">
        <v>38</v>
      </c>
      <c r="F355" t="s">
        <v>12</v>
      </c>
      <c r="G355" s="5">
        <v>18</v>
      </c>
      <c r="H355" s="5">
        <f>G355</f>
        <v>18</v>
      </c>
      <c r="I355" s="12" t="s">
        <v>38</v>
      </c>
    </row>
    <row r="356" spans="1:9" x14ac:dyDescent="0.35">
      <c r="A356" t="s">
        <v>8</v>
      </c>
      <c r="B356" s="2" t="s">
        <v>140</v>
      </c>
      <c r="C356" s="2" t="str">
        <f>CONCATENATE(ROUND(C354, 3), "i + ", ROUND(C355, 3),"j")</f>
        <v>18i + 17j</v>
      </c>
      <c r="D356">
        <f>IF(EXACT(B356,C356), 1, 0)</f>
        <v>1</v>
      </c>
      <c r="F356" t="s">
        <v>8</v>
      </c>
      <c r="G356" s="2" t="s">
        <v>66</v>
      </c>
      <c r="H356" s="2" t="str">
        <f>CONCATENATE(ROUND(H354, 3), "i + ", ROUND(H355, 3),"j")</f>
        <v>16i + 18j</v>
      </c>
      <c r="I356">
        <f>IF(EXACT(G356,H356), 1, 0)</f>
        <v>1</v>
      </c>
    </row>
    <row r="357" spans="1:9" x14ac:dyDescent="0.35">
      <c r="A357" t="s">
        <v>28</v>
      </c>
      <c r="B357" s="3">
        <v>23.3</v>
      </c>
      <c r="C357" s="3">
        <f>SQRT(C354^2 + C355^2)</f>
        <v>24.758836806279895</v>
      </c>
      <c r="D357">
        <f>IF(AND(B357&lt;=C357+0.1,B357&gt;=C357-0.1), 1, 0)</f>
        <v>0</v>
      </c>
      <c r="F357" t="s">
        <v>28</v>
      </c>
      <c r="G357" s="3">
        <v>0</v>
      </c>
      <c r="H357" s="3">
        <f>SQRT(H354^2 + H355^2)</f>
        <v>24.083189157584592</v>
      </c>
      <c r="I357">
        <f>IF(AND(G357&lt;=H357+0.1,G357&gt;=H357-0.1), 1, 0)</f>
        <v>0</v>
      </c>
    </row>
    <row r="358" spans="1:9" x14ac:dyDescent="0.35">
      <c r="A358" t="s">
        <v>9</v>
      </c>
      <c r="B358" s="4">
        <v>4</v>
      </c>
      <c r="C358" s="4">
        <f>B358</f>
        <v>4</v>
      </c>
      <c r="D358">
        <f>IF(B358=C358, 1, 0)</f>
        <v>1</v>
      </c>
      <c r="F358" t="s">
        <v>9</v>
      </c>
      <c r="G358" s="4">
        <v>4</v>
      </c>
      <c r="H358" s="4">
        <f>G358</f>
        <v>4</v>
      </c>
      <c r="I358">
        <f>IF(G358=H358, 1, 0)</f>
        <v>1</v>
      </c>
    </row>
    <row r="359" spans="1:9" x14ac:dyDescent="0.35">
      <c r="A359" t="s">
        <v>10</v>
      </c>
      <c r="B359" s="5">
        <v>8</v>
      </c>
      <c r="C359" s="5">
        <f>B359</f>
        <v>8</v>
      </c>
      <c r="D359">
        <f t="shared" ref="D359:D361" si="23">IF(B359=C359, 1, 0)</f>
        <v>1</v>
      </c>
      <c r="F359" t="s">
        <v>10</v>
      </c>
      <c r="G359" s="5">
        <v>8</v>
      </c>
      <c r="H359" s="5">
        <f>G359</f>
        <v>8</v>
      </c>
      <c r="I359">
        <f t="shared" ref="I359:I361" si="24">IF(G359=H359, 1, 0)</f>
        <v>1</v>
      </c>
    </row>
    <row r="360" spans="1:9" x14ac:dyDescent="0.35">
      <c r="A360" t="s">
        <v>13</v>
      </c>
      <c r="B360" s="4">
        <v>21</v>
      </c>
      <c r="C360" s="4">
        <f>C354+C358</f>
        <v>22</v>
      </c>
      <c r="D360">
        <f t="shared" si="23"/>
        <v>0</v>
      </c>
      <c r="F360" t="s">
        <v>13</v>
      </c>
      <c r="G360" s="4">
        <v>20</v>
      </c>
      <c r="H360" s="4">
        <f>H354+H358</f>
        <v>20</v>
      </c>
      <c r="I360">
        <f t="shared" si="24"/>
        <v>1</v>
      </c>
    </row>
    <row r="361" spans="1:9" x14ac:dyDescent="0.35">
      <c r="A361" t="s">
        <v>14</v>
      </c>
      <c r="B361" s="5">
        <v>24</v>
      </c>
      <c r="C361" s="5">
        <f>C355+C359</f>
        <v>25</v>
      </c>
      <c r="D361">
        <f t="shared" si="23"/>
        <v>0</v>
      </c>
      <c r="F361" t="s">
        <v>14</v>
      </c>
      <c r="G361" s="5">
        <v>20</v>
      </c>
      <c r="H361" s="5">
        <f>H355+H359</f>
        <v>26</v>
      </c>
      <c r="I361">
        <f t="shared" si="24"/>
        <v>0</v>
      </c>
    </row>
    <row r="362" spans="1:9" x14ac:dyDescent="0.35">
      <c r="A362" t="s">
        <v>7</v>
      </c>
      <c r="B362" s="2" t="s">
        <v>164</v>
      </c>
      <c r="C362" s="2" t="str">
        <f>CONCATENATE(ROUND(C360, 3), "i + ", ROUND(C361, 3),"j")</f>
        <v>22i + 25j</v>
      </c>
      <c r="D362">
        <f>IF(EXACT(B362, C362), 1, IF(EXACT(B362, CONCATENATE(B360, "i + ", B361, "j")), 0.5, 0))</f>
        <v>0.5</v>
      </c>
      <c r="F362" t="s">
        <v>7</v>
      </c>
      <c r="G362" s="2" t="s">
        <v>99</v>
      </c>
      <c r="H362" s="2" t="str">
        <f>CONCATENATE(ROUND(H360, 3), "i + ", ROUND(H361, 3),"j")</f>
        <v>20i + 26j</v>
      </c>
      <c r="I362">
        <f>IF(EXACT(G362, H362), 1, IF(EXACT(G362, CONCATENATE(G360, "i + ", G361, "j")), 0.5, 0))</f>
        <v>0.5</v>
      </c>
    </row>
    <row r="363" spans="1:9" x14ac:dyDescent="0.35">
      <c r="A363" t="s">
        <v>17</v>
      </c>
      <c r="B363" s="4">
        <v>19</v>
      </c>
      <c r="C363" s="4">
        <f>B363</f>
        <v>19</v>
      </c>
      <c r="D363" s="12" t="s">
        <v>38</v>
      </c>
      <c r="F363" t="s">
        <v>17</v>
      </c>
      <c r="G363" s="4">
        <v>20</v>
      </c>
      <c r="H363" s="4">
        <f>G363</f>
        <v>20</v>
      </c>
      <c r="I363" s="12" t="s">
        <v>38</v>
      </c>
    </row>
    <row r="364" spans="1:9" x14ac:dyDescent="0.35">
      <c r="A364" t="s">
        <v>18</v>
      </c>
      <c r="B364" s="5">
        <v>22</v>
      </c>
      <c r="C364" s="5">
        <f>B364</f>
        <v>22</v>
      </c>
      <c r="D364" s="12" t="s">
        <v>38</v>
      </c>
      <c r="F364" t="s">
        <v>18</v>
      </c>
      <c r="G364" s="5">
        <v>24</v>
      </c>
      <c r="H364" s="5">
        <f>G364</f>
        <v>24</v>
      </c>
      <c r="I364" s="12" t="s">
        <v>38</v>
      </c>
    </row>
    <row r="365" spans="1:9" x14ac:dyDescent="0.35">
      <c r="A365" t="s">
        <v>15</v>
      </c>
      <c r="B365" s="4">
        <v>0</v>
      </c>
      <c r="C365" s="4">
        <f>C363/(SQRT(C363^2 + C364^2))</f>
        <v>0.65361987034609237</v>
      </c>
      <c r="D365">
        <f>IF(AND(B365&lt;=C365+0.1,B365&gt;=C365-0.1), 1, 0)</f>
        <v>0</v>
      </c>
      <c r="F365" t="s">
        <v>15</v>
      </c>
      <c r="G365" s="4">
        <v>0</v>
      </c>
      <c r="H365" s="4">
        <f>H363/(SQRT(H363^2 + H364^2))</f>
        <v>0.64018439966447993</v>
      </c>
      <c r="I365">
        <f>IF(AND(G365&lt;=H365+0.1,G365&gt;=H365-0.1), 1, 0)</f>
        <v>0</v>
      </c>
    </row>
    <row r="366" spans="1:9" x14ac:dyDescent="0.35">
      <c r="A366" t="s">
        <v>16</v>
      </c>
      <c r="B366" s="5">
        <v>0</v>
      </c>
      <c r="C366" s="5">
        <f>C364/(SQRT(C363^2 + C364^2))</f>
        <v>0.75682300776915956</v>
      </c>
      <c r="D366">
        <f>IF(AND(B366&lt;=C366+0.1,B366&gt;=C366-0.1), 1, 0)</f>
        <v>0</v>
      </c>
      <c r="F366" t="s">
        <v>16</v>
      </c>
      <c r="G366" s="5">
        <v>0</v>
      </c>
      <c r="H366" s="5">
        <f>H364/(SQRT(H363^2 + H364^2))</f>
        <v>0.76822127959737585</v>
      </c>
      <c r="I366">
        <f>IF(AND(G366&lt;=H366+0.1,G366&gt;=H366-0.1), 1, 0)</f>
        <v>0</v>
      </c>
    </row>
    <row r="367" spans="1:9" x14ac:dyDescent="0.35">
      <c r="A367" t="s">
        <v>4</v>
      </c>
      <c r="B367" s="7">
        <v>0</v>
      </c>
      <c r="C367" s="7" t="str">
        <f>CONCATENATE(ROUND(C365, 3), "i + ", ROUND(C366, 3),"j")</f>
        <v>0.654i + 0.757j</v>
      </c>
      <c r="D367">
        <f>IF(EXACT(B367, C367), 1, IF(EXACT(B367, CONCATENATE(B365, "i + ", B366, "j")), 0.5, 0))</f>
        <v>0</v>
      </c>
      <c r="F367" t="s">
        <v>4</v>
      </c>
      <c r="G367" s="7">
        <v>0</v>
      </c>
      <c r="H367" s="7" t="str">
        <f>CONCATENATE(ROUND(H365, 3), "i + ", ROUND(H366, 3),"j")</f>
        <v>0.64i + 0.768j</v>
      </c>
      <c r="I367">
        <f>IF(EXACT(G367, H367), 1, IF(EXACT(G367, CONCATENATE(G365, "i + ", G366, "j")), 0.5, 0))</f>
        <v>0</v>
      </c>
    </row>
    <row r="368" spans="1:9" x14ac:dyDescent="0.35">
      <c r="A368" t="s">
        <v>29</v>
      </c>
      <c r="B368" s="3">
        <v>0</v>
      </c>
      <c r="C368" s="3">
        <f>B368</f>
        <v>0</v>
      </c>
      <c r="D368">
        <f>IF(AND(B368&lt;=C368+0.1,B368&gt;=C368-0.1), 1, 0)</f>
        <v>1</v>
      </c>
      <c r="F368" t="s">
        <v>29</v>
      </c>
      <c r="G368" s="3">
        <v>0</v>
      </c>
      <c r="H368" s="3">
        <f>G368</f>
        <v>0</v>
      </c>
      <c r="I368">
        <f>IF(AND(G368&lt;=H368+0.1,G368&gt;=H368-0.1), 1, 0)</f>
        <v>1</v>
      </c>
    </row>
    <row r="369" spans="1:9" x14ac:dyDescent="0.35">
      <c r="A369" t="s">
        <v>19</v>
      </c>
      <c r="B369" s="4">
        <v>10</v>
      </c>
      <c r="C369" s="4">
        <f>(-C365*C368) + C363</f>
        <v>19</v>
      </c>
      <c r="D369">
        <f>IF(AND(B369&lt;=C369+0.1,B369&gt;=C369-0.1), 1, IF((AND(B369&lt;=(-B365*B368) + B363+0.1,B369&gt;=(-B365*B368) + B363-0.1)), 0.5, 0))</f>
        <v>0</v>
      </c>
      <c r="F369" t="s">
        <v>19</v>
      </c>
      <c r="G369" s="4">
        <v>0</v>
      </c>
      <c r="H369" s="4">
        <f>(-H365*H368) + H363</f>
        <v>20</v>
      </c>
      <c r="I369">
        <f>IF(AND(G369&lt;=H369+0.1,G369&gt;=H369-0.1), 1, IF((AND(G369&lt;=(-G365*G368) + G363+0.1,G369&gt;=(-G365*G368) + G363-0.1)), 0.5, 0))</f>
        <v>0</v>
      </c>
    </row>
    <row r="370" spans="1:9" x14ac:dyDescent="0.35">
      <c r="A370" t="s">
        <v>20</v>
      </c>
      <c r="B370" s="5">
        <v>14</v>
      </c>
      <c r="C370" s="5">
        <f>(-C366*C368) + C364</f>
        <v>22</v>
      </c>
      <c r="D370">
        <f>IF(AND(B370&lt;=C370+0.1,B370&gt;=C370-0.1), 1, IF((AND(B370&lt;=(-B366*B368) + B364+0.1,B370&gt;=(-B366*B368) + B364-0.1)), 0.5, 0))</f>
        <v>0</v>
      </c>
      <c r="F370" t="s">
        <v>20</v>
      </c>
      <c r="G370" s="5">
        <v>0</v>
      </c>
      <c r="H370" s="5">
        <f>(-H366*H368) + H364</f>
        <v>24</v>
      </c>
      <c r="I370">
        <f>IF(AND(G370&lt;=H370+0.1,G370&gt;=H370-0.1), 1, IF((AND(G370&lt;=(-G366*G368) + G364+0.1,G370&gt;=(-G366*G368) + G364-0.1)), 0.5, 0))</f>
        <v>0</v>
      </c>
    </row>
    <row r="371" spans="1:9" x14ac:dyDescent="0.35">
      <c r="A371" t="s">
        <v>21</v>
      </c>
      <c r="B371" s="9">
        <v>0.88888888888888884</v>
      </c>
      <c r="C371" s="6" t="e">
        <f>(C364-C370)/(C363-C369)</f>
        <v>#DIV/0!</v>
      </c>
      <c r="D371">
        <v>0</v>
      </c>
      <c r="F371" t="s">
        <v>21</v>
      </c>
      <c r="G371" s="9">
        <f>-1/2</f>
        <v>-0.5</v>
      </c>
      <c r="H371" s="6" t="e">
        <f>(H364-H370)/(H363-H369)</f>
        <v>#DIV/0!</v>
      </c>
      <c r="I371">
        <v>0</v>
      </c>
    </row>
    <row r="372" spans="1:9" x14ac:dyDescent="0.35">
      <c r="A372" t="s">
        <v>22</v>
      </c>
      <c r="B372" s="6">
        <v>0</v>
      </c>
      <c r="C372" s="6" t="e">
        <f>-(1/C371)</f>
        <v>#DIV/0!</v>
      </c>
      <c r="D372">
        <v>0</v>
      </c>
      <c r="F372" t="s">
        <v>22</v>
      </c>
      <c r="G372" s="6">
        <v>2</v>
      </c>
      <c r="H372" s="6" t="e">
        <f>-(1/H371)</f>
        <v>#DIV/0!</v>
      </c>
      <c r="I372">
        <v>0</v>
      </c>
    </row>
    <row r="373" spans="1:9" x14ac:dyDescent="0.35">
      <c r="A373" t="s">
        <v>23</v>
      </c>
      <c r="B373" s="4">
        <v>10</v>
      </c>
      <c r="C373" s="10" t="s">
        <v>38</v>
      </c>
      <c r="D373" s="12" t="s">
        <v>38</v>
      </c>
      <c r="F373" t="s">
        <v>23</v>
      </c>
      <c r="G373" s="4">
        <v>0</v>
      </c>
      <c r="H373" s="10" t="s">
        <v>38</v>
      </c>
      <c r="I373" s="12" t="s">
        <v>38</v>
      </c>
    </row>
    <row r="374" spans="1:9" x14ac:dyDescent="0.35">
      <c r="A374" t="s">
        <v>24</v>
      </c>
      <c r="B374" s="5">
        <v>14</v>
      </c>
      <c r="C374" s="12" t="s">
        <v>38</v>
      </c>
      <c r="D374" s="12" t="s">
        <v>38</v>
      </c>
      <c r="F374" t="s">
        <v>24</v>
      </c>
      <c r="G374" s="5">
        <v>0</v>
      </c>
      <c r="H374" s="12" t="s">
        <v>38</v>
      </c>
      <c r="I374" s="12" t="s">
        <v>38</v>
      </c>
    </row>
    <row r="375" spans="1:9" x14ac:dyDescent="0.35">
      <c r="A375" t="s">
        <v>25</v>
      </c>
      <c r="B375" s="4">
        <v>9</v>
      </c>
      <c r="C375" s="10" t="s">
        <v>38</v>
      </c>
      <c r="D375" s="12" t="s">
        <v>38</v>
      </c>
      <c r="F375" t="s">
        <v>25</v>
      </c>
      <c r="G375" s="4">
        <v>0</v>
      </c>
      <c r="H375" s="10" t="s">
        <v>38</v>
      </c>
      <c r="I375" s="12" t="s">
        <v>38</v>
      </c>
    </row>
    <row r="376" spans="1:9" x14ac:dyDescent="0.35">
      <c r="A376" t="s">
        <v>26</v>
      </c>
      <c r="B376" s="5">
        <v>8</v>
      </c>
      <c r="C376" s="14" t="s">
        <v>38</v>
      </c>
      <c r="D376" s="12" t="s">
        <v>38</v>
      </c>
      <c r="F376" t="s">
        <v>26</v>
      </c>
      <c r="G376" s="5">
        <v>0</v>
      </c>
      <c r="H376" s="14" t="s">
        <v>38</v>
      </c>
      <c r="I376" s="12" t="s">
        <v>38</v>
      </c>
    </row>
    <row r="377" spans="1:9" x14ac:dyDescent="0.35">
      <c r="A377" t="s">
        <v>27</v>
      </c>
      <c r="B377" s="3">
        <v>0</v>
      </c>
      <c r="C377" s="3">
        <f>SQRT((B376-B374)^2 + (B375-B373)^2)</f>
        <v>6.0827625302982193</v>
      </c>
      <c r="D377">
        <f>IF(AND(B377&lt;=C377+0.1,B377&gt;=C377-0.1, B377&lt;=B357+1, B377&gt;=B357-1), 2, IF(AND(B377&lt;=C377+0.1,B377&gt;=C377-0.1),1, IF(AND(B377&lt;=B357+1, B377&gt;=B357-1),1, 0)))</f>
        <v>0</v>
      </c>
      <c r="F377" t="s">
        <v>27</v>
      </c>
      <c r="G377" s="3">
        <v>28.555</v>
      </c>
      <c r="H377" s="3">
        <f>SQRT((G376-G374)^2 + (G375-G373)^2)</f>
        <v>0</v>
      </c>
      <c r="I377">
        <f>IF(AND(G377&lt;=H377+0.1,G377&gt;=H377-0.1, G377&lt;=G357+1, G377&gt;=G357-1), 2, IF(AND(G377&lt;=H377+0.1,G377&gt;=H377-0.1),1, IF(AND(G377&lt;=G357+1, G377&gt;=G357-1),1, 0)))</f>
        <v>0</v>
      </c>
    </row>
    <row r="378" spans="1:9" x14ac:dyDescent="0.35">
      <c r="A378" t="s">
        <v>30</v>
      </c>
      <c r="B378" s="11" t="b">
        <v>1</v>
      </c>
      <c r="C378" s="12" t="s">
        <v>38</v>
      </c>
      <c r="D378">
        <f>IF(EXACT(B378,"TRUE"), 1, 0)</f>
        <v>1</v>
      </c>
      <c r="F378" t="s">
        <v>30</v>
      </c>
      <c r="G378" s="11" t="b">
        <v>0</v>
      </c>
      <c r="H378" s="12" t="s">
        <v>38</v>
      </c>
      <c r="I378">
        <f>IF(EXACT(G378,"TRUE"), 1, 0)</f>
        <v>0</v>
      </c>
    </row>
    <row r="379" spans="1:9" x14ac:dyDescent="0.35">
      <c r="A379" t="s">
        <v>31</v>
      </c>
      <c r="B379" s="11" t="b">
        <v>1</v>
      </c>
      <c r="C379" s="12" t="s">
        <v>38</v>
      </c>
      <c r="D379">
        <f t="shared" ref="D379:D382" si="25">IF(EXACT(B379,"TRUE"), 1, 0)</f>
        <v>1</v>
      </c>
      <c r="F379" t="s">
        <v>31</v>
      </c>
      <c r="G379" s="11" t="b">
        <v>0</v>
      </c>
      <c r="H379" s="12" t="s">
        <v>38</v>
      </c>
      <c r="I379">
        <f t="shared" ref="I379:I382" si="26">IF(EXACT(G379,"TRUE"), 1, 0)</f>
        <v>0</v>
      </c>
    </row>
    <row r="380" spans="1:9" x14ac:dyDescent="0.35">
      <c r="A380" t="s">
        <v>32</v>
      </c>
      <c r="B380" s="11" t="b">
        <v>0</v>
      </c>
      <c r="C380" s="12" t="s">
        <v>38</v>
      </c>
      <c r="D380">
        <f t="shared" si="25"/>
        <v>0</v>
      </c>
      <c r="F380" t="s">
        <v>32</v>
      </c>
      <c r="G380" s="11" t="b">
        <v>0</v>
      </c>
      <c r="H380" s="12" t="s">
        <v>38</v>
      </c>
      <c r="I380">
        <f t="shared" si="26"/>
        <v>0</v>
      </c>
    </row>
    <row r="381" spans="1:9" x14ac:dyDescent="0.35">
      <c r="A381" t="s">
        <v>33</v>
      </c>
      <c r="B381" s="11" t="b">
        <v>1</v>
      </c>
      <c r="C381" s="12" t="s">
        <v>38</v>
      </c>
      <c r="D381">
        <f t="shared" si="25"/>
        <v>1</v>
      </c>
      <c r="F381" t="s">
        <v>33</v>
      </c>
      <c r="G381" s="11" t="b">
        <v>0</v>
      </c>
      <c r="H381" s="12" t="s">
        <v>38</v>
      </c>
      <c r="I381">
        <f t="shared" si="26"/>
        <v>0</v>
      </c>
    </row>
    <row r="382" spans="1:9" x14ac:dyDescent="0.35">
      <c r="A382" t="s">
        <v>34</v>
      </c>
      <c r="B382" s="11" t="b">
        <v>0</v>
      </c>
      <c r="C382" s="12" t="s">
        <v>38</v>
      </c>
      <c r="D382">
        <f t="shared" si="25"/>
        <v>0</v>
      </c>
      <c r="F382" t="s">
        <v>34</v>
      </c>
      <c r="G382" s="11" t="b">
        <v>0</v>
      </c>
      <c r="H382" s="12" t="s">
        <v>38</v>
      </c>
      <c r="I382">
        <f t="shared" si="26"/>
        <v>0</v>
      </c>
    </row>
    <row r="383" spans="1:9" ht="15" thickBot="1" x14ac:dyDescent="0.4">
      <c r="A383" s="13" t="s">
        <v>35</v>
      </c>
      <c r="B383" s="13"/>
      <c r="C383" s="13"/>
      <c r="D383" s="13">
        <f>SUM(D354:D382)</f>
        <v>7.5</v>
      </c>
      <c r="F383" s="13" t="s">
        <v>35</v>
      </c>
      <c r="G383" s="13"/>
      <c r="H383" s="13"/>
      <c r="I383" s="13">
        <f>SUM(I354:I382)</f>
        <v>5.5</v>
      </c>
    </row>
    <row r="384" spans="1:9" ht="15.5" thickTop="1" thickBot="1" x14ac:dyDescent="0.4">
      <c r="A384" s="13" t="s">
        <v>39</v>
      </c>
      <c r="B384" s="13"/>
      <c r="C384" s="13"/>
      <c r="D384" s="15">
        <f>D383/22</f>
        <v>0.34090909090909088</v>
      </c>
      <c r="F384" s="13" t="s">
        <v>39</v>
      </c>
      <c r="G384" s="13"/>
      <c r="H384" s="13"/>
      <c r="I384" s="15">
        <f>I383/22</f>
        <v>0.25</v>
      </c>
    </row>
    <row r="385" spans="1:9" ht="15" thickTop="1" x14ac:dyDescent="0.35"/>
    <row r="386" spans="1:9" ht="23.5" x14ac:dyDescent="0.55000000000000004">
      <c r="A386" s="17" t="s">
        <v>36</v>
      </c>
      <c r="B386" s="17"/>
      <c r="C386" s="17"/>
      <c r="D386" s="17"/>
      <c r="F386" s="17" t="s">
        <v>36</v>
      </c>
      <c r="G386" s="17"/>
      <c r="H386" s="17"/>
      <c r="I386" s="17"/>
    </row>
    <row r="387" spans="1:9" ht="17.5" thickBot="1" x14ac:dyDescent="0.45">
      <c r="A387" s="18" t="s">
        <v>191</v>
      </c>
      <c r="B387" s="18"/>
      <c r="C387" s="18"/>
      <c r="D387" s="18"/>
      <c r="F387" s="18" t="s">
        <v>194</v>
      </c>
      <c r="G387" s="18"/>
      <c r="H387" s="18"/>
      <c r="I387" s="18"/>
    </row>
    <row r="388" spans="1:9" ht="15" thickTop="1" x14ac:dyDescent="0.35">
      <c r="A388" s="1" t="s">
        <v>0</v>
      </c>
      <c r="B388" s="8" t="s">
        <v>5</v>
      </c>
      <c r="C388" s="8" t="s">
        <v>6</v>
      </c>
      <c r="D388" s="8" t="s">
        <v>3</v>
      </c>
      <c r="F388" s="1" t="s">
        <v>0</v>
      </c>
      <c r="G388" s="8" t="s">
        <v>5</v>
      </c>
      <c r="H388" s="8" t="s">
        <v>6</v>
      </c>
      <c r="I388" s="8" t="s">
        <v>3</v>
      </c>
    </row>
    <row r="389" spans="1:9" x14ac:dyDescent="0.35">
      <c r="A389" t="s">
        <v>11</v>
      </c>
      <c r="B389" s="4">
        <v>0</v>
      </c>
      <c r="C389" s="4">
        <f>B389</f>
        <v>0</v>
      </c>
      <c r="D389" s="12" t="s">
        <v>38</v>
      </c>
      <c r="F389" t="s">
        <v>11</v>
      </c>
      <c r="G389" s="4">
        <v>25</v>
      </c>
      <c r="H389" s="4">
        <f>G389</f>
        <v>25</v>
      </c>
      <c r="I389" s="12" t="s">
        <v>38</v>
      </c>
    </row>
    <row r="390" spans="1:9" x14ac:dyDescent="0.35">
      <c r="A390" t="s">
        <v>12</v>
      </c>
      <c r="B390" s="5">
        <v>24</v>
      </c>
      <c r="C390" s="5">
        <f>B390</f>
        <v>24</v>
      </c>
      <c r="D390" s="12" t="s">
        <v>38</v>
      </c>
      <c r="F390" t="s">
        <v>12</v>
      </c>
      <c r="G390" s="5">
        <v>0</v>
      </c>
      <c r="H390" s="5">
        <f>G390</f>
        <v>0</v>
      </c>
      <c r="I390" s="12" t="s">
        <v>38</v>
      </c>
    </row>
    <row r="391" spans="1:9" x14ac:dyDescent="0.35">
      <c r="A391" t="s">
        <v>8</v>
      </c>
      <c r="B391" s="2" t="s">
        <v>132</v>
      </c>
      <c r="C391" s="2" t="str">
        <f>CONCATENATE(ROUND(C389, 3), "i + ", ROUND(C390, 3),"j")</f>
        <v>0i + 24j</v>
      </c>
      <c r="D391">
        <f>IF(EXACT(B391,C391), 1, 0)</f>
        <v>1</v>
      </c>
      <c r="F391" t="s">
        <v>8</v>
      </c>
      <c r="G391" s="2" t="s">
        <v>195</v>
      </c>
      <c r="H391" s="2" t="str">
        <f>CONCATENATE(ROUND(H389, 3), "i + ", ROUND(H390, 3),"j")</f>
        <v>25i + 0j</v>
      </c>
      <c r="I391">
        <f>IF(EXACT(G391,H391), 1, 0)</f>
        <v>1</v>
      </c>
    </row>
    <row r="392" spans="1:9" x14ac:dyDescent="0.35">
      <c r="A392" t="s">
        <v>28</v>
      </c>
      <c r="B392" s="3">
        <v>24</v>
      </c>
      <c r="C392" s="3">
        <f>SQRT(C389^2 + C390^2)</f>
        <v>24</v>
      </c>
      <c r="D392">
        <f>IF(AND(B392&lt;=C392+0.1,B392&gt;=C392-0.1), 1, 0)</f>
        <v>1</v>
      </c>
      <c r="F392" t="s">
        <v>28</v>
      </c>
      <c r="G392" s="3">
        <v>25</v>
      </c>
      <c r="H392" s="3">
        <f>SQRT(H389^2 + H390^2)</f>
        <v>25</v>
      </c>
      <c r="I392">
        <f>IF(AND(G392&lt;=H392+0.1,G392&gt;=H392-0.1), 1, 0)</f>
        <v>1</v>
      </c>
    </row>
    <row r="393" spans="1:9" x14ac:dyDescent="0.35">
      <c r="A393" t="s">
        <v>9</v>
      </c>
      <c r="B393" s="4">
        <v>4</v>
      </c>
      <c r="C393" s="4">
        <f>B393</f>
        <v>4</v>
      </c>
      <c r="D393">
        <f>IF(B393=C393, 1, 0)</f>
        <v>1</v>
      </c>
      <c r="F393" t="s">
        <v>9</v>
      </c>
      <c r="G393" s="4">
        <v>4</v>
      </c>
      <c r="H393" s="4">
        <f>G393</f>
        <v>4</v>
      </c>
      <c r="I393">
        <f>IF(G393=H393, 1, 0)</f>
        <v>1</v>
      </c>
    </row>
    <row r="394" spans="1:9" x14ac:dyDescent="0.35">
      <c r="A394" t="s">
        <v>10</v>
      </c>
      <c r="B394" s="5">
        <v>8</v>
      </c>
      <c r="C394" s="5">
        <f>B394</f>
        <v>8</v>
      </c>
      <c r="D394">
        <f t="shared" ref="D394:D396" si="27">IF(B394=C394, 1, 0)</f>
        <v>1</v>
      </c>
      <c r="F394" t="s">
        <v>10</v>
      </c>
      <c r="G394" s="5">
        <v>8</v>
      </c>
      <c r="H394" s="5">
        <f>G394</f>
        <v>8</v>
      </c>
      <c r="I394">
        <f t="shared" ref="I394:I396" si="28">IF(G394=H394, 1, 0)</f>
        <v>1</v>
      </c>
    </row>
    <row r="395" spans="1:9" x14ac:dyDescent="0.35">
      <c r="A395" t="s">
        <v>13</v>
      </c>
      <c r="B395" s="4">
        <v>4</v>
      </c>
      <c r="C395" s="4">
        <f>C389+C393</f>
        <v>4</v>
      </c>
      <c r="D395">
        <f t="shared" si="27"/>
        <v>1</v>
      </c>
      <c r="F395" t="s">
        <v>13</v>
      </c>
      <c r="G395" s="4">
        <v>29</v>
      </c>
      <c r="H395" s="4">
        <f>H389+H393</f>
        <v>29</v>
      </c>
      <c r="I395">
        <f t="shared" si="28"/>
        <v>1</v>
      </c>
    </row>
    <row r="396" spans="1:9" x14ac:dyDescent="0.35">
      <c r="A396" t="s">
        <v>14</v>
      </c>
      <c r="B396" s="5">
        <v>32</v>
      </c>
      <c r="C396" s="5">
        <f>C390+C394</f>
        <v>32</v>
      </c>
      <c r="D396">
        <f t="shared" si="27"/>
        <v>1</v>
      </c>
      <c r="F396" t="s">
        <v>14</v>
      </c>
      <c r="G396" s="5">
        <v>8</v>
      </c>
      <c r="H396" s="5">
        <f>H390+H394</f>
        <v>8</v>
      </c>
      <c r="I396">
        <f t="shared" si="28"/>
        <v>1</v>
      </c>
    </row>
    <row r="397" spans="1:9" x14ac:dyDescent="0.35">
      <c r="A397" t="s">
        <v>7</v>
      </c>
      <c r="B397" s="2" t="s">
        <v>192</v>
      </c>
      <c r="C397" s="2" t="str">
        <f>CONCATENATE(ROUND(C395, 3), "i + ", ROUND(C396, 3),"j")</f>
        <v>4i + 32j</v>
      </c>
      <c r="D397">
        <f>IF(EXACT(B397, C397), 1, IF(EXACT(B397, CONCATENATE(B395, "i + ", B396, "j")), 0.5, 0))</f>
        <v>1</v>
      </c>
      <c r="F397" t="s">
        <v>7</v>
      </c>
      <c r="G397" s="2" t="s">
        <v>176</v>
      </c>
      <c r="H397" s="2" t="str">
        <f>CONCATENATE(ROUND(H395, 3), "i + ", ROUND(H396, 3),"j")</f>
        <v>29i + 8j</v>
      </c>
      <c r="I397">
        <f>IF(EXACT(G397, H397), 1, IF(EXACT(G397, CONCATENATE(G395, "i + ", G396, "j")), 0.5, 0))</f>
        <v>1</v>
      </c>
    </row>
    <row r="398" spans="1:9" x14ac:dyDescent="0.35">
      <c r="A398" t="s">
        <v>17</v>
      </c>
      <c r="B398" s="4">
        <v>29</v>
      </c>
      <c r="C398" s="4">
        <f>B398</f>
        <v>29</v>
      </c>
      <c r="D398" s="12" t="s">
        <v>38</v>
      </c>
      <c r="F398" t="s">
        <v>17</v>
      </c>
      <c r="G398" s="4">
        <v>4</v>
      </c>
      <c r="H398" s="4">
        <f>G398</f>
        <v>4</v>
      </c>
      <c r="I398" s="12" t="s">
        <v>38</v>
      </c>
    </row>
    <row r="399" spans="1:9" x14ac:dyDescent="0.35">
      <c r="A399" t="s">
        <v>18</v>
      </c>
      <c r="B399" s="5">
        <v>8</v>
      </c>
      <c r="C399" s="5">
        <f>B399</f>
        <v>8</v>
      </c>
      <c r="D399" s="12" t="s">
        <v>38</v>
      </c>
      <c r="F399" t="s">
        <v>18</v>
      </c>
      <c r="G399" s="5">
        <v>32</v>
      </c>
      <c r="H399" s="5">
        <f>G399</f>
        <v>32</v>
      </c>
      <c r="I399" s="12" t="s">
        <v>38</v>
      </c>
    </row>
    <row r="400" spans="1:9" x14ac:dyDescent="0.35">
      <c r="A400" t="s">
        <v>15</v>
      </c>
      <c r="B400" s="4">
        <v>0.96399999999999997</v>
      </c>
      <c r="C400" s="4">
        <f>C398/(SQRT(C398^2 + C399^2))</f>
        <v>0.96399261820607374</v>
      </c>
      <c r="D400">
        <f>IF(AND(B400&lt;=C400+0.1,B400&gt;=C400-0.1), 1, 0)</f>
        <v>1</v>
      </c>
      <c r="F400" t="s">
        <v>15</v>
      </c>
      <c r="G400" s="4">
        <v>0.124</v>
      </c>
      <c r="H400" s="4">
        <f>H398/(SQRT(H398^2 + H399^2))</f>
        <v>0.12403473458920847</v>
      </c>
      <c r="I400">
        <f>IF(AND(G400&lt;=H400+0.1,G400&gt;=H400-0.1), 1, 0)</f>
        <v>1</v>
      </c>
    </row>
    <row r="401" spans="1:9" x14ac:dyDescent="0.35">
      <c r="A401" t="s">
        <v>16</v>
      </c>
      <c r="B401" s="5">
        <v>0.26600000000000001</v>
      </c>
      <c r="C401" s="5">
        <f>C399/(SQRT(C398^2 + C399^2))</f>
        <v>0.26592899812581344</v>
      </c>
      <c r="D401">
        <f>IF(AND(B401&lt;=C401+0.1,B401&gt;=C401-0.1), 1, 0)</f>
        <v>1</v>
      </c>
      <c r="F401" t="s">
        <v>16</v>
      </c>
      <c r="G401" s="5">
        <v>0.99199999999999999</v>
      </c>
      <c r="H401" s="5">
        <f>H399/(SQRT(H398^2 + H399^2))</f>
        <v>0.99227787671366774</v>
      </c>
      <c r="I401">
        <f>IF(AND(G401&lt;=H401+0.1,G401&gt;=H401-0.1), 1, 0)</f>
        <v>1</v>
      </c>
    </row>
    <row r="402" spans="1:9" x14ac:dyDescent="0.35">
      <c r="A402" t="s">
        <v>4</v>
      </c>
      <c r="B402" s="7" t="s">
        <v>193</v>
      </c>
      <c r="C402" s="7" t="str">
        <f>CONCATENATE(ROUND(C400, 3), "i + ", ROUND(C401, 3),"j")</f>
        <v>0.964i + 0.266j</v>
      </c>
      <c r="D402">
        <f>IF(EXACT(B402, C402), 1, IF(EXACT(B402, CONCATENATE(B400, "i + ", B401, "j")), 0.5, 0))</f>
        <v>1</v>
      </c>
      <c r="F402" t="s">
        <v>4</v>
      </c>
      <c r="G402" s="7" t="s">
        <v>196</v>
      </c>
      <c r="H402" s="7" t="str">
        <f>CONCATENATE(ROUND(H400, 3), "i + ", ROUND(H401, 3),"j")</f>
        <v>0.124i + 0.992j</v>
      </c>
      <c r="I402">
        <f>IF(EXACT(G402, H402), 1, IF(EXACT(G402, CONCATENATE(G400, "i + ", G401, "j")), 0.5, 0))</f>
        <v>1</v>
      </c>
    </row>
    <row r="403" spans="1:9" x14ac:dyDescent="0.35">
      <c r="A403" t="s">
        <v>29</v>
      </c>
      <c r="B403" s="3">
        <v>25</v>
      </c>
      <c r="C403" s="3">
        <f>B403</f>
        <v>25</v>
      </c>
      <c r="D403">
        <f>IF(AND(B403&lt;=C403+0.1,B403&gt;=C403-0.1), 1, 0)</f>
        <v>1</v>
      </c>
      <c r="F403" t="s">
        <v>29</v>
      </c>
      <c r="G403" s="3">
        <v>24</v>
      </c>
      <c r="H403" s="3">
        <f>G403</f>
        <v>24</v>
      </c>
      <c r="I403">
        <f>IF(AND(G403&lt;=H403+0.1,G403&gt;=H403-0.1), 1, 0)</f>
        <v>1</v>
      </c>
    </row>
    <row r="404" spans="1:9" x14ac:dyDescent="0.35">
      <c r="A404" t="s">
        <v>19</v>
      </c>
      <c r="B404" s="4">
        <v>0</v>
      </c>
      <c r="C404" s="4">
        <f>(-C400*C403) + C398</f>
        <v>4.9001845448481554</v>
      </c>
      <c r="D404">
        <f>IF(AND(B404&lt;=C404+0.1,B404&gt;=C404-0.1), 1, IF((AND(B404&lt;=(-B400*B403) + B398+0.1,B404&gt;=(-B400*B403) + B398-0.1)), 0.5, 0))</f>
        <v>0</v>
      </c>
      <c r="F404" t="s">
        <v>19</v>
      </c>
      <c r="G404" s="4">
        <v>-2.976</v>
      </c>
      <c r="H404" s="4">
        <f>(-H400*H403) + H398</f>
        <v>1.0231663698589966</v>
      </c>
      <c r="I404">
        <f>IF(AND(G404&lt;=H404+0.1,G404&gt;=H404-0.1), 1, IF((AND(G404&lt;=(-G400*G403) + G398+0.1,G404&gt;=(-G400*G403) + G398-0.1)), 0.5, 0))</f>
        <v>0</v>
      </c>
    </row>
    <row r="405" spans="1:9" x14ac:dyDescent="0.35">
      <c r="A405" t="s">
        <v>20</v>
      </c>
      <c r="B405" s="5">
        <v>0</v>
      </c>
      <c r="C405" s="5">
        <f>(-C401*C403) + C399</f>
        <v>1.3517750468546641</v>
      </c>
      <c r="D405">
        <f>IF(AND(B405&lt;=C405+0.1,B405&gt;=C405-0.1), 1, IF((AND(B405&lt;=(-B401*B403) + B399+0.1,B405&gt;=(-B401*B403) + B399-0.1)), 0.5, 0))</f>
        <v>0</v>
      </c>
      <c r="F405" t="s">
        <v>20</v>
      </c>
      <c r="G405" s="5">
        <v>-23.808</v>
      </c>
      <c r="H405" s="5">
        <f>(-H401*H403) + H399</f>
        <v>8.1853309588719725</v>
      </c>
      <c r="I405">
        <f>IF(AND(G405&lt;=H405+0.1,G405&gt;=H405-0.1), 1, IF((AND(G405&lt;=(-G401*G403) + G399+0.1,G405&gt;=(-G401*G403) + G399-0.1)), 0.5, 0))</f>
        <v>0</v>
      </c>
    </row>
    <row r="406" spans="1:9" x14ac:dyDescent="0.35">
      <c r="A406" t="s">
        <v>21</v>
      </c>
      <c r="B406" s="9">
        <f>5.65/1.35</f>
        <v>4.1851851851851851</v>
      </c>
      <c r="C406" s="6">
        <f>(C399-C405)/(C398-C404)</f>
        <v>0.27586206896551724</v>
      </c>
      <c r="D406">
        <f>IF(AND(B406&lt;=C406+0.1,B406&gt;=C406-0.1), 1, IF(AND(B406&lt;=(B399-B405)/(B398-B404)+0.1,B406&gt;=(B399-B405)/(B398-B404)-0.1), 0.5, 0))</f>
        <v>0</v>
      </c>
      <c r="F406" t="s">
        <v>21</v>
      </c>
      <c r="G406" s="9">
        <v>8</v>
      </c>
      <c r="H406" s="6">
        <f>(H399-H405)/(H398-H404)</f>
        <v>8</v>
      </c>
      <c r="I406">
        <f>IF(AND(G406&lt;=H406+0.1,G406&gt;=H406-0.1), 1, IF(AND(G406&lt;=(G399-G405)/(G398-G404)+0.1,G406&gt;=(G399-G405)/(G398-G404)-0.1), 0.5, 0))</f>
        <v>1</v>
      </c>
    </row>
    <row r="407" spans="1:9" x14ac:dyDescent="0.35">
      <c r="A407" t="s">
        <v>22</v>
      </c>
      <c r="B407" s="6">
        <f>-1.35/5.65</f>
        <v>-0.23893805309734514</v>
      </c>
      <c r="C407" s="6">
        <f>-(1/C406)</f>
        <v>-3.625</v>
      </c>
      <c r="D407">
        <v>0</v>
      </c>
      <c r="F407" t="s">
        <v>22</v>
      </c>
      <c r="G407" s="6">
        <f>-1/8</f>
        <v>-0.125</v>
      </c>
      <c r="H407" s="6">
        <f>-(1/H406)</f>
        <v>-0.125</v>
      </c>
      <c r="I407">
        <f>IF(AND(G407&lt;=H407+0.1,G407&gt;=H407-0.1), 1, IF(AND(G407&lt;=(G400-G406)/(G399/G405)+0.1,G407&gt;=(G400-G406)/(G399/G405)-0.1), 0.5, 0))</f>
        <v>1</v>
      </c>
    </row>
    <row r="408" spans="1:9" x14ac:dyDescent="0.35">
      <c r="A408" t="s">
        <v>23</v>
      </c>
      <c r="B408" s="4">
        <v>0</v>
      </c>
      <c r="C408" s="10" t="s">
        <v>38</v>
      </c>
      <c r="D408" s="12" t="s">
        <v>38</v>
      </c>
      <c r="F408" t="s">
        <v>23</v>
      </c>
      <c r="G408" s="4">
        <v>-2</v>
      </c>
      <c r="H408" s="10" t="s">
        <v>38</v>
      </c>
      <c r="I408" s="12" t="s">
        <v>38</v>
      </c>
    </row>
    <row r="409" spans="1:9" x14ac:dyDescent="0.35">
      <c r="A409" t="s">
        <v>24</v>
      </c>
      <c r="B409" s="5">
        <v>0</v>
      </c>
      <c r="C409" s="12" t="s">
        <v>38</v>
      </c>
      <c r="D409" s="12" t="s">
        <v>38</v>
      </c>
      <c r="F409" t="s">
        <v>24</v>
      </c>
      <c r="G409" s="5">
        <v>-23</v>
      </c>
      <c r="H409" s="12" t="s">
        <v>38</v>
      </c>
      <c r="I409" s="12" t="s">
        <v>38</v>
      </c>
    </row>
    <row r="410" spans="1:9" x14ac:dyDescent="0.35">
      <c r="A410" t="s">
        <v>25</v>
      </c>
      <c r="B410" s="4">
        <v>0</v>
      </c>
      <c r="C410" s="10" t="s">
        <v>38</v>
      </c>
      <c r="D410" s="12" t="s">
        <v>38</v>
      </c>
      <c r="F410" t="s">
        <v>25</v>
      </c>
      <c r="G410" s="4">
        <v>-58.783999999999999</v>
      </c>
      <c r="H410" s="10" t="s">
        <v>38</v>
      </c>
      <c r="I410" s="12" t="s">
        <v>38</v>
      </c>
    </row>
    <row r="411" spans="1:9" x14ac:dyDescent="0.35">
      <c r="A411" t="s">
        <v>26</v>
      </c>
      <c r="B411" s="5">
        <v>0</v>
      </c>
      <c r="C411" s="14" t="s">
        <v>38</v>
      </c>
      <c r="D411" s="12" t="s">
        <v>38</v>
      </c>
      <c r="F411" t="s">
        <v>26</v>
      </c>
      <c r="G411" s="5">
        <v>-30.783999999999999</v>
      </c>
      <c r="H411" s="14" t="s">
        <v>38</v>
      </c>
      <c r="I411" s="12" t="s">
        <v>38</v>
      </c>
    </row>
    <row r="412" spans="1:9" x14ac:dyDescent="0.35">
      <c r="A412" t="s">
        <v>27</v>
      </c>
      <c r="B412" s="3">
        <v>0</v>
      </c>
      <c r="C412" s="3">
        <f>SQRT((B411-B409)^2 + (B410-B408)^2)</f>
        <v>0</v>
      </c>
      <c r="D412">
        <v>0</v>
      </c>
      <c r="F412" t="s">
        <v>27</v>
      </c>
      <c r="G412" s="3">
        <v>0</v>
      </c>
      <c r="H412" s="3">
        <f>SQRT((G411-G409)^2 + (G410-G408)^2)</f>
        <v>57.315035653831707</v>
      </c>
      <c r="I412">
        <v>0</v>
      </c>
    </row>
    <row r="413" spans="1:9" x14ac:dyDescent="0.35">
      <c r="A413" t="s">
        <v>30</v>
      </c>
      <c r="B413" s="11" t="b">
        <v>1</v>
      </c>
      <c r="C413" s="12" t="s">
        <v>38</v>
      </c>
      <c r="D413">
        <f>IF(EXACT(B413,"TRUE"), 1, 0)</f>
        <v>1</v>
      </c>
      <c r="F413" t="s">
        <v>30</v>
      </c>
      <c r="G413" s="11" t="b">
        <v>1</v>
      </c>
      <c r="H413" s="12" t="s">
        <v>38</v>
      </c>
      <c r="I413">
        <f>IF(EXACT(G413,"TRUE"), 1, 0)</f>
        <v>1</v>
      </c>
    </row>
    <row r="414" spans="1:9" x14ac:dyDescent="0.35">
      <c r="A414" t="s">
        <v>31</v>
      </c>
      <c r="B414" s="11" t="b">
        <v>1</v>
      </c>
      <c r="C414" s="12" t="s">
        <v>38</v>
      </c>
      <c r="D414">
        <f t="shared" ref="D414:D417" si="29">IF(EXACT(B414,"TRUE"), 1, 0)</f>
        <v>1</v>
      </c>
      <c r="F414" t="s">
        <v>31</v>
      </c>
      <c r="G414" s="11" t="b">
        <v>1</v>
      </c>
      <c r="H414" s="12" t="s">
        <v>38</v>
      </c>
      <c r="I414">
        <f t="shared" ref="I414:I417" si="30">IF(EXACT(G414,"TRUE"), 1, 0)</f>
        <v>1</v>
      </c>
    </row>
    <row r="415" spans="1:9" x14ac:dyDescent="0.35">
      <c r="A415" t="s">
        <v>32</v>
      </c>
      <c r="B415" s="11" t="b">
        <v>1</v>
      </c>
      <c r="C415" s="12" t="s">
        <v>38</v>
      </c>
      <c r="D415">
        <f t="shared" si="29"/>
        <v>1</v>
      </c>
      <c r="F415" t="s">
        <v>32</v>
      </c>
      <c r="G415" s="11" t="b">
        <v>1</v>
      </c>
      <c r="H415" s="12" t="s">
        <v>38</v>
      </c>
      <c r="I415">
        <f t="shared" si="30"/>
        <v>1</v>
      </c>
    </row>
    <row r="416" spans="1:9" x14ac:dyDescent="0.35">
      <c r="A416" t="s">
        <v>33</v>
      </c>
      <c r="B416" s="11" t="b">
        <v>1</v>
      </c>
      <c r="C416" s="12" t="s">
        <v>38</v>
      </c>
      <c r="D416">
        <f t="shared" si="29"/>
        <v>1</v>
      </c>
      <c r="F416" t="s">
        <v>33</v>
      </c>
      <c r="G416" s="11" t="b">
        <v>1</v>
      </c>
      <c r="H416" s="12" t="s">
        <v>38</v>
      </c>
      <c r="I416">
        <f t="shared" si="30"/>
        <v>1</v>
      </c>
    </row>
    <row r="417" spans="1:9" x14ac:dyDescent="0.35">
      <c r="A417" t="s">
        <v>34</v>
      </c>
      <c r="B417" s="11" t="b">
        <v>0</v>
      </c>
      <c r="C417" s="12" t="s">
        <v>38</v>
      </c>
      <c r="D417">
        <f t="shared" si="29"/>
        <v>0</v>
      </c>
      <c r="F417" t="s">
        <v>34</v>
      </c>
      <c r="G417" s="11" t="b">
        <v>0</v>
      </c>
      <c r="H417" s="12" t="s">
        <v>38</v>
      </c>
      <c r="I417">
        <f t="shared" si="30"/>
        <v>0</v>
      </c>
    </row>
    <row r="418" spans="1:9" ht="15" thickBot="1" x14ac:dyDescent="0.4">
      <c r="A418" s="13" t="s">
        <v>35</v>
      </c>
      <c r="B418" s="13"/>
      <c r="C418" s="13"/>
      <c r="D418" s="13">
        <f>SUM(D389:D417)</f>
        <v>15</v>
      </c>
      <c r="F418" s="13" t="s">
        <v>35</v>
      </c>
      <c r="G418" s="13"/>
      <c r="H418" s="13"/>
      <c r="I418" s="13">
        <f>SUM(I389:I417)</f>
        <v>17</v>
      </c>
    </row>
    <row r="419" spans="1:9" ht="15.5" thickTop="1" thickBot="1" x14ac:dyDescent="0.4">
      <c r="A419" s="13" t="s">
        <v>39</v>
      </c>
      <c r="B419" s="13"/>
      <c r="C419" s="13"/>
      <c r="D419" s="15">
        <f>D418/22</f>
        <v>0.68181818181818177</v>
      </c>
      <c r="F419" s="13" t="s">
        <v>39</v>
      </c>
      <c r="G419" s="13"/>
      <c r="H419" s="13"/>
      <c r="I419" s="15">
        <f>I418/22</f>
        <v>0.77272727272727271</v>
      </c>
    </row>
    <row r="420" spans="1:9" ht="15" thickTop="1" x14ac:dyDescent="0.35"/>
    <row r="421" spans="1:9" ht="23.5" x14ac:dyDescent="0.55000000000000004">
      <c r="A421" s="17" t="s">
        <v>36</v>
      </c>
      <c r="B421" s="17"/>
      <c r="C421" s="17"/>
      <c r="D421" s="17"/>
      <c r="F421" s="17" t="s">
        <v>36</v>
      </c>
      <c r="G421" s="17"/>
      <c r="H421" s="17"/>
      <c r="I421" s="17"/>
    </row>
    <row r="422" spans="1:9" ht="17.5" thickBot="1" x14ac:dyDescent="0.45">
      <c r="A422" s="18" t="s">
        <v>197</v>
      </c>
      <c r="B422" s="18"/>
      <c r="C422" s="18"/>
      <c r="D422" s="18"/>
      <c r="F422" s="18" t="s">
        <v>200</v>
      </c>
      <c r="G422" s="18"/>
      <c r="H422" s="18"/>
      <c r="I422" s="18"/>
    </row>
    <row r="423" spans="1:9" ht="15" thickTop="1" x14ac:dyDescent="0.35">
      <c r="A423" s="1" t="s">
        <v>0</v>
      </c>
      <c r="B423" s="8" t="s">
        <v>5</v>
      </c>
      <c r="C423" s="8" t="s">
        <v>6</v>
      </c>
      <c r="D423" s="8" t="s">
        <v>3</v>
      </c>
      <c r="F423" s="1" t="s">
        <v>0</v>
      </c>
      <c r="G423" s="8" t="s">
        <v>5</v>
      </c>
      <c r="H423" s="8" t="s">
        <v>6</v>
      </c>
      <c r="I423" s="8" t="s">
        <v>3</v>
      </c>
    </row>
    <row r="424" spans="1:9" x14ac:dyDescent="0.35">
      <c r="A424" t="s">
        <v>11</v>
      </c>
      <c r="B424" s="4">
        <v>20</v>
      </c>
      <c r="C424" s="4">
        <f>B424</f>
        <v>20</v>
      </c>
      <c r="D424" s="12" t="s">
        <v>38</v>
      </c>
      <c r="F424" t="s">
        <v>11</v>
      </c>
      <c r="G424" s="4">
        <v>17</v>
      </c>
      <c r="H424" s="4">
        <f>G424</f>
        <v>17</v>
      </c>
      <c r="I424" s="12" t="s">
        <v>38</v>
      </c>
    </row>
    <row r="425" spans="1:9" x14ac:dyDescent="0.35">
      <c r="A425" t="s">
        <v>12</v>
      </c>
      <c r="B425" s="5">
        <v>20</v>
      </c>
      <c r="C425" s="5">
        <f>B425</f>
        <v>20</v>
      </c>
      <c r="D425" s="12" t="s">
        <v>38</v>
      </c>
      <c r="F425" t="s">
        <v>12</v>
      </c>
      <c r="G425" s="5">
        <v>16</v>
      </c>
      <c r="H425" s="5">
        <f>G425</f>
        <v>16</v>
      </c>
      <c r="I425" s="12" t="s">
        <v>38</v>
      </c>
    </row>
    <row r="426" spans="1:9" x14ac:dyDescent="0.35">
      <c r="A426" t="s">
        <v>8</v>
      </c>
      <c r="B426" s="2" t="s">
        <v>99</v>
      </c>
      <c r="C426" s="2" t="str">
        <f>CONCATENATE(ROUND(C424, 3), "i + ", ROUND(C425, 3),"j")</f>
        <v>20i + 20j</v>
      </c>
      <c r="D426">
        <f>IF(EXACT(B426,C426), 1, 0)</f>
        <v>1</v>
      </c>
      <c r="F426" t="s">
        <v>8</v>
      </c>
      <c r="G426" s="2" t="s">
        <v>201</v>
      </c>
      <c r="H426" s="2" t="str">
        <f>CONCATENATE(ROUND(H424, 3), "i + ", ROUND(H425, 3),"j")</f>
        <v>17i + 16j</v>
      </c>
      <c r="I426">
        <f>IF(EXACT(G426,H426), 1, 0)</f>
        <v>1</v>
      </c>
    </row>
    <row r="427" spans="1:9" x14ac:dyDescent="0.35">
      <c r="A427" t="s">
        <v>28</v>
      </c>
      <c r="B427" s="3">
        <v>28.3</v>
      </c>
      <c r="C427" s="3">
        <f>SQRT(C424^2 + C425^2)</f>
        <v>28.284271247461902</v>
      </c>
      <c r="D427">
        <f>IF(AND(B427&lt;=C427+0.1,B427&gt;=C427-0.1), 1, 0)</f>
        <v>1</v>
      </c>
      <c r="F427" t="s">
        <v>28</v>
      </c>
      <c r="G427" s="3">
        <v>23.3</v>
      </c>
      <c r="H427" s="3">
        <f>SQRT(H424^2 + H425^2)</f>
        <v>23.345235059857504</v>
      </c>
      <c r="I427">
        <f>IF(AND(G427&lt;=H427+0.1,G427&gt;=H427-0.1), 1, 0)</f>
        <v>1</v>
      </c>
    </row>
    <row r="428" spans="1:9" x14ac:dyDescent="0.35">
      <c r="A428" t="s">
        <v>9</v>
      </c>
      <c r="B428" s="4">
        <v>4</v>
      </c>
      <c r="C428" s="4">
        <f>B428</f>
        <v>4</v>
      </c>
      <c r="D428">
        <f>IF(B428=C428, 1, 0)</f>
        <v>1</v>
      </c>
      <c r="F428" t="s">
        <v>9</v>
      </c>
      <c r="G428" s="4">
        <v>4</v>
      </c>
      <c r="H428" s="4">
        <f>G428</f>
        <v>4</v>
      </c>
      <c r="I428">
        <f>IF(G428=H428, 1, 0)</f>
        <v>1</v>
      </c>
    </row>
    <row r="429" spans="1:9" x14ac:dyDescent="0.35">
      <c r="A429" t="s">
        <v>10</v>
      </c>
      <c r="B429" s="5">
        <v>8</v>
      </c>
      <c r="C429" s="5">
        <f>B429</f>
        <v>8</v>
      </c>
      <c r="D429">
        <f t="shared" ref="D429:D431" si="31">IF(B429=C429, 1, 0)</f>
        <v>1</v>
      </c>
      <c r="F429" t="s">
        <v>10</v>
      </c>
      <c r="G429" s="5">
        <v>8</v>
      </c>
      <c r="H429" s="5">
        <f>G429</f>
        <v>8</v>
      </c>
      <c r="I429">
        <f t="shared" ref="I429:I431" si="32">IF(G429=H429, 1, 0)</f>
        <v>1</v>
      </c>
    </row>
    <row r="430" spans="1:9" x14ac:dyDescent="0.35">
      <c r="A430" t="s">
        <v>13</v>
      </c>
      <c r="B430" s="4">
        <v>24</v>
      </c>
      <c r="C430" s="4">
        <f>C424+C428</f>
        <v>24</v>
      </c>
      <c r="D430">
        <f t="shared" si="31"/>
        <v>1</v>
      </c>
      <c r="F430" t="s">
        <v>13</v>
      </c>
      <c r="G430" s="4">
        <v>21</v>
      </c>
      <c r="H430" s="4">
        <f>H424+H428</f>
        <v>21</v>
      </c>
      <c r="I430">
        <f t="shared" si="32"/>
        <v>1</v>
      </c>
    </row>
    <row r="431" spans="1:9" x14ac:dyDescent="0.35">
      <c r="A431" t="s">
        <v>14</v>
      </c>
      <c r="B431" s="5">
        <v>28</v>
      </c>
      <c r="C431" s="5">
        <f>C425+C429</f>
        <v>28</v>
      </c>
      <c r="D431">
        <f t="shared" si="31"/>
        <v>1</v>
      </c>
      <c r="F431" t="s">
        <v>14</v>
      </c>
      <c r="G431" s="5">
        <v>24</v>
      </c>
      <c r="H431" s="5">
        <f>H425+H429</f>
        <v>24</v>
      </c>
      <c r="I431">
        <f t="shared" si="32"/>
        <v>1</v>
      </c>
    </row>
    <row r="432" spans="1:9" x14ac:dyDescent="0.35">
      <c r="A432" t="s">
        <v>7</v>
      </c>
      <c r="B432" s="2" t="s">
        <v>198</v>
      </c>
      <c r="C432" s="2" t="str">
        <f>CONCATENATE(ROUND(C430, 3), "i + ", ROUND(C431, 3),"j")</f>
        <v>24i + 28j</v>
      </c>
      <c r="D432">
        <f>IF(EXACT(B432, C432), 1, IF(EXACT(B432, CONCATENATE(B430, "i + ", B431, "j")), 0.5, 0))</f>
        <v>1</v>
      </c>
      <c r="F432" t="s">
        <v>7</v>
      </c>
      <c r="G432" s="2" t="s">
        <v>164</v>
      </c>
      <c r="H432" s="2" t="str">
        <f>CONCATENATE(ROUND(H430, 3), "i + ", ROUND(H431, 3),"j")</f>
        <v>21i + 24j</v>
      </c>
      <c r="I432">
        <f>IF(EXACT(G432, H432), 1, IF(EXACT(G432, CONCATENATE(G430, "i + ", G431, "j")), 0.5, 0))</f>
        <v>1</v>
      </c>
    </row>
    <row r="433" spans="1:9" x14ac:dyDescent="0.35">
      <c r="A433" t="s">
        <v>17</v>
      </c>
      <c r="B433" s="4">
        <v>21</v>
      </c>
      <c r="C433" s="4">
        <f>B433</f>
        <v>21</v>
      </c>
      <c r="D433" s="12" t="s">
        <v>38</v>
      </c>
      <c r="F433" t="s">
        <v>17</v>
      </c>
      <c r="G433" s="4">
        <v>24</v>
      </c>
      <c r="H433" s="4">
        <f>G433</f>
        <v>24</v>
      </c>
      <c r="I433" s="12" t="s">
        <v>38</v>
      </c>
    </row>
    <row r="434" spans="1:9" x14ac:dyDescent="0.35">
      <c r="A434" t="s">
        <v>18</v>
      </c>
      <c r="B434" s="5">
        <v>24</v>
      </c>
      <c r="C434" s="5">
        <f>B434</f>
        <v>24</v>
      </c>
      <c r="D434" s="12" t="s">
        <v>38</v>
      </c>
      <c r="F434" t="s">
        <v>18</v>
      </c>
      <c r="G434" s="5">
        <v>28</v>
      </c>
      <c r="H434" s="5">
        <f>G434</f>
        <v>28</v>
      </c>
      <c r="I434" s="12" t="s">
        <v>38</v>
      </c>
    </row>
    <row r="435" spans="1:9" x14ac:dyDescent="0.35">
      <c r="A435" t="s">
        <v>15</v>
      </c>
      <c r="B435" s="4">
        <v>0.65800000000000003</v>
      </c>
      <c r="C435" s="4">
        <f>C433/(SQRT(C433^2 + C434^2))</f>
        <v>0.65850460786851805</v>
      </c>
      <c r="D435">
        <f>IF(AND(B435&lt;=C435+0.1,B435&gt;=C435-0.1), 1, 0)</f>
        <v>1</v>
      </c>
      <c r="F435" t="s">
        <v>15</v>
      </c>
      <c r="G435" s="4">
        <v>0.65100000000000002</v>
      </c>
      <c r="H435" s="4">
        <f>H433/(SQRT(H433^2 + H434^2))</f>
        <v>0.65079137345596849</v>
      </c>
      <c r="I435">
        <f>IF(AND(G435&lt;=H435+0.1,G435&gt;=H435-0.1), 1, 0)</f>
        <v>1</v>
      </c>
    </row>
    <row r="436" spans="1:9" x14ac:dyDescent="0.35">
      <c r="A436" t="s">
        <v>16</v>
      </c>
      <c r="B436" s="5">
        <v>0.75</v>
      </c>
      <c r="C436" s="5">
        <f>C434/(SQRT(C433^2 + C434^2))</f>
        <v>0.75257669470687782</v>
      </c>
      <c r="D436">
        <f>IF(AND(B436&lt;=C436+0.1,B436&gt;=C436-0.1), 1, 0)</f>
        <v>1</v>
      </c>
      <c r="F436" t="s">
        <v>16</v>
      </c>
      <c r="G436" s="5">
        <v>0.75900000000000001</v>
      </c>
      <c r="H436" s="5">
        <f>H434/(SQRT(H433^2 + H434^2))</f>
        <v>0.75925660236529657</v>
      </c>
      <c r="I436">
        <f>IF(AND(G436&lt;=H436+0.1,G436&gt;=H436-0.1), 1, 0)</f>
        <v>1</v>
      </c>
    </row>
    <row r="437" spans="1:9" x14ac:dyDescent="0.35">
      <c r="A437" t="s">
        <v>4</v>
      </c>
      <c r="B437" s="7" t="s">
        <v>199</v>
      </c>
      <c r="C437" s="7" t="str">
        <f>CONCATENATE(ROUND(C435, 3), "i + ", ROUND(C436, 3),"j")</f>
        <v>0.659i + 0.753j</v>
      </c>
      <c r="D437">
        <f>IF(EXACT(B437, C437), 1, IF(EXACT(B437, CONCATENATE(B435, "i + ", B436, "j")), 0.5, 0))</f>
        <v>0</v>
      </c>
      <c r="F437" t="s">
        <v>4</v>
      </c>
      <c r="G437" s="7" t="s">
        <v>120</v>
      </c>
      <c r="H437" s="7" t="str">
        <f>CONCATENATE(ROUND(H435, 3), "i + ", ROUND(H436, 3),"j")</f>
        <v>0.651i + 0.759j</v>
      </c>
      <c r="I437">
        <f>IF(EXACT(G437, H437), 1, IF(EXACT(G437, CONCATENATE(G435, "i + ", G436, "j")), 0.5, 0))</f>
        <v>1</v>
      </c>
    </row>
    <row r="438" spans="1:9" x14ac:dyDescent="0.35">
      <c r="A438" t="s">
        <v>29</v>
      </c>
      <c r="B438" s="3">
        <v>31.89</v>
      </c>
      <c r="C438" s="3">
        <f>B438</f>
        <v>31.89</v>
      </c>
      <c r="D438">
        <f>IF(AND(B438&lt;=C438+0.1,B438&gt;=C438-0.1), 1, 0)</f>
        <v>1</v>
      </c>
      <c r="F438" t="s">
        <v>29</v>
      </c>
      <c r="G438" s="3">
        <v>36.869999999999997</v>
      </c>
      <c r="H438" s="3">
        <f>G438</f>
        <v>36.869999999999997</v>
      </c>
      <c r="I438">
        <f>IF(AND(G438&lt;=H438+0.1,G438&gt;=H438-0.1), 1, 0)</f>
        <v>1</v>
      </c>
    </row>
    <row r="439" spans="1:9" x14ac:dyDescent="0.35">
      <c r="A439" t="s">
        <v>19</v>
      </c>
      <c r="B439" s="4">
        <v>-20.483000000000001</v>
      </c>
      <c r="C439" s="4">
        <f>(-C435*C438) + C433</f>
        <v>2.880550729571496E-4</v>
      </c>
      <c r="D439">
        <f>IF(AND(B439&lt;=C439+0.1,B439&gt;=C439-0.1), 1, IF((AND(B439&lt;=(-B435*B438) + B433+0.1,B439&gt;=(-B435*B438) + B433-0.1)), 0.5, 0))</f>
        <v>0</v>
      </c>
      <c r="F439" t="s">
        <v>19</v>
      </c>
      <c r="G439" s="4">
        <v>-24</v>
      </c>
      <c r="H439" s="4">
        <f>(-H435*H438) + H433</f>
        <v>5.3220606784449842E-3</v>
      </c>
      <c r="I439">
        <f>IF(AND(G439&lt;=H439+0.1,G439&gt;=H439-0.1), 1, IF((AND(G439&lt;=(-G435*G438) + G433+0.1,G439&gt;=(-G435*G438) + G433-0.1)), 0.5, 0))</f>
        <v>0</v>
      </c>
    </row>
    <row r="440" spans="1:9" x14ac:dyDescent="0.35">
      <c r="A440" t="s">
        <v>20</v>
      </c>
      <c r="B440" s="5">
        <v>-23.981000000000002</v>
      </c>
      <c r="C440" s="5">
        <f>(-C436*C438) + C434</f>
        <v>3.2920579766582136E-4</v>
      </c>
      <c r="D440">
        <f>IF(AND(B440&lt;=C440+0.1,B440&gt;=C440-0.1), 1, IF((AND(B440&lt;=(-B436*B438) + B434+0.1,B440&gt;=(-B436*B438) + B434-0.1)), 0.5, 0))</f>
        <v>0</v>
      </c>
      <c r="F440" t="s">
        <v>20</v>
      </c>
      <c r="G440" s="5">
        <v>-27</v>
      </c>
      <c r="H440" s="5">
        <f>(-H436*H438) + H434</f>
        <v>6.2090707915167798E-3</v>
      </c>
      <c r="I440">
        <f>IF(AND(G440&lt;=H440+0.1,G440&gt;=H440-0.1), 1, IF((AND(G440&lt;=(-G436*G438) + G434+0.1,G440&gt;=(-G436*G438) + G434-0.1)), 0.5, 0))</f>
        <v>0</v>
      </c>
    </row>
    <row r="441" spans="1:9" x14ac:dyDescent="0.35">
      <c r="A441" t="s">
        <v>21</v>
      </c>
      <c r="B441" s="9">
        <f>47.981/41.983</f>
        <v>1.1428673510706715</v>
      </c>
      <c r="C441" s="6">
        <f>(C434-C440)/(C433-C439)</f>
        <v>1.1428571428571428</v>
      </c>
      <c r="D441">
        <f>IF(AND(B441&lt;=C441+0.1,B441&gt;=C441-0.1), 1, IF(AND(B441&lt;=(B434-B440)/(B433-B439)+0.1,B441&gt;=(B434-B440)/(B433-B439)-0.1), 0.5, 0))</f>
        <v>1</v>
      </c>
      <c r="F441" t="s">
        <v>21</v>
      </c>
      <c r="G441" s="9">
        <f>-55/-48</f>
        <v>1.1458333333333333</v>
      </c>
      <c r="H441" s="6">
        <f>(H434-H440)/(H433-H439)</f>
        <v>1.1666666666666667</v>
      </c>
      <c r="I441">
        <f>IF(AND(G441&lt;=H441+0.1,G441&gt;=H441-0.1), 1, IF(AND(G441&lt;=(G434-G440)/(G433-G439)+0.1,G441&gt;=(G434-G440)/(G433-G439)-0.1), 0.5, 0))</f>
        <v>1</v>
      </c>
    </row>
    <row r="442" spans="1:9" x14ac:dyDescent="0.35">
      <c r="A442" t="s">
        <v>22</v>
      </c>
      <c r="B442" s="6">
        <f>41.983/47.981</f>
        <v>0.87499218440632742</v>
      </c>
      <c r="C442" s="6">
        <f>-(1/C441)</f>
        <v>-0.875</v>
      </c>
      <c r="D442">
        <f>IF(AND(B442&lt;=C442+0.1,B442&gt;=C442-0.1), 1, IF(AND(B442&lt;=(B435-B441)/(B434/B440)+0.1,B442&gt;=(B435-B441)/(B434/B440)-0.1), 0.5, 0))</f>
        <v>0</v>
      </c>
      <c r="F442" t="s">
        <v>22</v>
      </c>
      <c r="G442" s="6">
        <f>-48/55</f>
        <v>-0.87272727272727268</v>
      </c>
      <c r="H442" s="6">
        <f>-(1/H441)</f>
        <v>-0.8571428571428571</v>
      </c>
      <c r="I442">
        <f>IF(AND(G442&lt;=H442+0.1,G442&gt;=H442-0.1), 1, IF(AND(G442&lt;=(G435-G441)/(G434/G440)+0.1,G442&gt;=(G435-G441)/(G434/G440)-0.1), 0.5, 0))</f>
        <v>1</v>
      </c>
    </row>
    <row r="443" spans="1:9" x14ac:dyDescent="0.35">
      <c r="A443" t="s">
        <v>23</v>
      </c>
      <c r="B443" s="4">
        <v>0</v>
      </c>
      <c r="C443" s="10" t="s">
        <v>38</v>
      </c>
      <c r="D443" s="12" t="s">
        <v>38</v>
      </c>
      <c r="F443" t="s">
        <v>23</v>
      </c>
      <c r="G443" s="4">
        <v>-24</v>
      </c>
      <c r="H443" s="10" t="s">
        <v>38</v>
      </c>
      <c r="I443" s="12" t="s">
        <v>38</v>
      </c>
    </row>
    <row r="444" spans="1:9" x14ac:dyDescent="0.35">
      <c r="A444" t="s">
        <v>24</v>
      </c>
      <c r="B444" s="5">
        <v>0</v>
      </c>
      <c r="C444" s="12" t="s">
        <v>38</v>
      </c>
      <c r="D444" s="12" t="s">
        <v>38</v>
      </c>
      <c r="F444" t="s">
        <v>24</v>
      </c>
      <c r="G444" s="5">
        <v>-27</v>
      </c>
      <c r="H444" s="12" t="s">
        <v>38</v>
      </c>
      <c r="I444" s="12" t="s">
        <v>38</v>
      </c>
    </row>
    <row r="445" spans="1:9" x14ac:dyDescent="0.35">
      <c r="A445" t="s">
        <v>25</v>
      </c>
      <c r="B445" s="4">
        <v>0</v>
      </c>
      <c r="C445" s="10" t="s">
        <v>38</v>
      </c>
      <c r="D445" s="12" t="s">
        <v>38</v>
      </c>
      <c r="F445" t="s">
        <v>25</v>
      </c>
      <c r="G445" s="4">
        <v>-72</v>
      </c>
      <c r="H445" s="10" t="s">
        <v>38</v>
      </c>
      <c r="I445" s="12" t="s">
        <v>38</v>
      </c>
    </row>
    <row r="446" spans="1:9" x14ac:dyDescent="0.35">
      <c r="A446" t="s">
        <v>26</v>
      </c>
      <c r="B446" s="5">
        <v>0</v>
      </c>
      <c r="C446" s="14" t="s">
        <v>38</v>
      </c>
      <c r="D446" s="12" t="s">
        <v>38</v>
      </c>
      <c r="F446" t="s">
        <v>26</v>
      </c>
      <c r="G446" s="5">
        <v>28</v>
      </c>
      <c r="H446" s="14" t="s">
        <v>38</v>
      </c>
      <c r="I446" s="12" t="s">
        <v>38</v>
      </c>
    </row>
    <row r="447" spans="1:9" x14ac:dyDescent="0.35">
      <c r="A447" t="s">
        <v>27</v>
      </c>
      <c r="B447" s="3">
        <v>0</v>
      </c>
      <c r="C447" s="3">
        <f>SQRT((B446-B444)^2 + (B445-B443)^2)</f>
        <v>0</v>
      </c>
      <c r="D447">
        <v>0</v>
      </c>
      <c r="F447" t="s">
        <v>27</v>
      </c>
      <c r="G447" s="3">
        <v>0</v>
      </c>
      <c r="H447" s="3">
        <f>SQRT((G446-G444)^2 + (G445-G443)^2)</f>
        <v>73</v>
      </c>
      <c r="I447">
        <f>IF(AND(G447&lt;=H447+0.1,G447&gt;=H447-0.1, G447&lt;=G427+1, G447&gt;=G427-1), 2, IF(AND(G447&lt;=H447+0.1,G447&gt;=H447-0.1),1, IF(AND(G447&lt;=G427+1, G447&gt;=G427-1),1, 0)))</f>
        <v>0</v>
      </c>
    </row>
    <row r="448" spans="1:9" x14ac:dyDescent="0.35">
      <c r="A448" t="s">
        <v>30</v>
      </c>
      <c r="B448" s="11" t="b">
        <v>1</v>
      </c>
      <c r="C448" s="12" t="s">
        <v>38</v>
      </c>
      <c r="D448">
        <f>IF(EXACT(B448,"TRUE"), 1, 0)</f>
        <v>1</v>
      </c>
      <c r="F448" t="s">
        <v>30</v>
      </c>
      <c r="G448" s="11" t="b">
        <v>0</v>
      </c>
      <c r="H448" s="12" t="s">
        <v>38</v>
      </c>
      <c r="I448">
        <f>IF(EXACT(G448,"TRUE"), 1, 0)</f>
        <v>0</v>
      </c>
    </row>
    <row r="449" spans="1:9" x14ac:dyDescent="0.35">
      <c r="A449" t="s">
        <v>31</v>
      </c>
      <c r="B449" s="11" t="b">
        <v>1</v>
      </c>
      <c r="C449" s="12" t="s">
        <v>38</v>
      </c>
      <c r="D449">
        <f t="shared" ref="D449:D452" si="33">IF(EXACT(B449,"TRUE"), 1, 0)</f>
        <v>1</v>
      </c>
      <c r="F449" t="s">
        <v>31</v>
      </c>
      <c r="G449" s="11" t="b">
        <v>1</v>
      </c>
      <c r="H449" s="12" t="s">
        <v>38</v>
      </c>
      <c r="I449">
        <f t="shared" ref="I449:I452" si="34">IF(EXACT(G449,"TRUE"), 1, 0)</f>
        <v>1</v>
      </c>
    </row>
    <row r="450" spans="1:9" x14ac:dyDescent="0.35">
      <c r="A450" t="s">
        <v>32</v>
      </c>
      <c r="B450" s="11" t="b">
        <v>0</v>
      </c>
      <c r="C450" s="12" t="s">
        <v>38</v>
      </c>
      <c r="D450">
        <f t="shared" si="33"/>
        <v>0</v>
      </c>
      <c r="F450" t="s">
        <v>32</v>
      </c>
      <c r="G450" s="11" t="b">
        <v>0</v>
      </c>
      <c r="H450" s="12" t="s">
        <v>38</v>
      </c>
      <c r="I450">
        <f t="shared" si="34"/>
        <v>0</v>
      </c>
    </row>
    <row r="451" spans="1:9" x14ac:dyDescent="0.35">
      <c r="A451" t="s">
        <v>33</v>
      </c>
      <c r="B451" s="11" t="b">
        <v>0</v>
      </c>
      <c r="C451" s="12" t="s">
        <v>38</v>
      </c>
      <c r="D451">
        <f t="shared" si="33"/>
        <v>0</v>
      </c>
      <c r="F451" t="s">
        <v>33</v>
      </c>
      <c r="G451" s="11" t="b">
        <v>0</v>
      </c>
      <c r="H451" s="12" t="s">
        <v>38</v>
      </c>
      <c r="I451">
        <f t="shared" si="34"/>
        <v>0</v>
      </c>
    </row>
    <row r="452" spans="1:9" x14ac:dyDescent="0.35">
      <c r="A452" t="s">
        <v>34</v>
      </c>
      <c r="B452" s="11" t="b">
        <v>0</v>
      </c>
      <c r="C452" s="12" t="s">
        <v>38</v>
      </c>
      <c r="D452">
        <f t="shared" si="33"/>
        <v>0</v>
      </c>
      <c r="F452" t="s">
        <v>34</v>
      </c>
      <c r="G452" s="11" t="b">
        <v>0</v>
      </c>
      <c r="H452" s="12" t="s">
        <v>38</v>
      </c>
      <c r="I452">
        <f t="shared" si="34"/>
        <v>0</v>
      </c>
    </row>
    <row r="453" spans="1:9" ht="15" thickBot="1" x14ac:dyDescent="0.4">
      <c r="A453" s="13" t="s">
        <v>35</v>
      </c>
      <c r="B453" s="13"/>
      <c r="C453" s="13"/>
      <c r="D453" s="13">
        <f>SUM(D424:D452)</f>
        <v>13</v>
      </c>
      <c r="F453" s="13" t="s">
        <v>35</v>
      </c>
      <c r="G453" s="13"/>
      <c r="H453" s="13"/>
      <c r="I453" s="13">
        <f>SUM(I424:I452)</f>
        <v>14</v>
      </c>
    </row>
    <row r="454" spans="1:9" ht="15.5" thickTop="1" thickBot="1" x14ac:dyDescent="0.4">
      <c r="A454" s="13" t="s">
        <v>39</v>
      </c>
      <c r="B454" s="13"/>
      <c r="C454" s="13"/>
      <c r="D454" s="15">
        <f>D453/22</f>
        <v>0.59090909090909094</v>
      </c>
      <c r="F454" s="13" t="s">
        <v>39</v>
      </c>
      <c r="G454" s="13"/>
      <c r="H454" s="13"/>
      <c r="I454" s="15">
        <f>I453/22</f>
        <v>0.63636363636363635</v>
      </c>
    </row>
    <row r="455" spans="1:9" ht="15" thickTop="1" x14ac:dyDescent="0.35"/>
    <row r="456" spans="1:9" ht="23.5" x14ac:dyDescent="0.55000000000000004">
      <c r="A456" s="17" t="s">
        <v>36</v>
      </c>
      <c r="B456" s="17"/>
      <c r="C456" s="17"/>
      <c r="D456" s="17"/>
    </row>
    <row r="457" spans="1:9" ht="17.5" thickBot="1" x14ac:dyDescent="0.45">
      <c r="A457" s="18" t="s">
        <v>207</v>
      </c>
      <c r="B457" s="18"/>
      <c r="C457" s="18"/>
      <c r="D457" s="18"/>
    </row>
    <row r="458" spans="1:9" ht="15" thickTop="1" x14ac:dyDescent="0.35">
      <c r="A458" s="1" t="s">
        <v>0</v>
      </c>
      <c r="B458" s="8" t="s">
        <v>5</v>
      </c>
      <c r="C458" s="8" t="s">
        <v>6</v>
      </c>
      <c r="D458" s="8" t="s">
        <v>3</v>
      </c>
    </row>
    <row r="459" spans="1:9" x14ac:dyDescent="0.35">
      <c r="A459" t="s">
        <v>11</v>
      </c>
      <c r="B459" s="4">
        <v>25</v>
      </c>
      <c r="C459" s="4">
        <f>B459</f>
        <v>25</v>
      </c>
      <c r="D459" s="12" t="s">
        <v>38</v>
      </c>
    </row>
    <row r="460" spans="1:9" x14ac:dyDescent="0.35">
      <c r="A460" t="s">
        <v>12</v>
      </c>
      <c r="B460" s="5">
        <v>14</v>
      </c>
      <c r="C460" s="5">
        <f>B460</f>
        <v>14</v>
      </c>
      <c r="D460" s="12" t="s">
        <v>38</v>
      </c>
    </row>
    <row r="461" spans="1:9" x14ac:dyDescent="0.35">
      <c r="A461" t="s">
        <v>8</v>
      </c>
      <c r="B461" s="2" t="s">
        <v>208</v>
      </c>
      <c r="C461" s="2" t="str">
        <f>CONCATENATE(ROUND(C459, 3), "i + ", ROUND(C460, 3),"j")</f>
        <v>25i + 14j</v>
      </c>
      <c r="D461">
        <f>IF(EXACT(B461,C461), 1, 0)</f>
        <v>1</v>
      </c>
    </row>
    <row r="462" spans="1:9" x14ac:dyDescent="0.35">
      <c r="A462" t="s">
        <v>28</v>
      </c>
      <c r="B462" s="3">
        <v>25</v>
      </c>
      <c r="C462" s="3">
        <f>SQRT(C459^2 + C460^2)</f>
        <v>28.653097563788805</v>
      </c>
      <c r="D462">
        <f>IF(AND(B462&lt;=C462+0.1,B462&gt;=C462-0.1), 1, 0)</f>
        <v>0</v>
      </c>
    </row>
    <row r="463" spans="1:9" x14ac:dyDescent="0.35">
      <c r="A463" t="s">
        <v>9</v>
      </c>
      <c r="B463" s="4">
        <v>4</v>
      </c>
      <c r="C463" s="4">
        <f>B463</f>
        <v>4</v>
      </c>
      <c r="D463">
        <f>IF(B463=C463, 1, 0)</f>
        <v>1</v>
      </c>
    </row>
    <row r="464" spans="1:9" x14ac:dyDescent="0.35">
      <c r="A464" t="s">
        <v>10</v>
      </c>
      <c r="B464" s="5">
        <v>8</v>
      </c>
      <c r="C464" s="5">
        <f>B464</f>
        <v>8</v>
      </c>
      <c r="D464">
        <f t="shared" ref="D464:D466" si="35">IF(B464=C464, 1, 0)</f>
        <v>1</v>
      </c>
    </row>
    <row r="465" spans="1:4" x14ac:dyDescent="0.35">
      <c r="A465" t="s">
        <v>13</v>
      </c>
      <c r="B465" s="4">
        <v>29</v>
      </c>
      <c r="C465" s="4">
        <f>C459+C463</f>
        <v>29</v>
      </c>
      <c r="D465">
        <f t="shared" si="35"/>
        <v>1</v>
      </c>
    </row>
    <row r="466" spans="1:4" x14ac:dyDescent="0.35">
      <c r="A466" t="s">
        <v>14</v>
      </c>
      <c r="B466" s="5">
        <v>20</v>
      </c>
      <c r="C466" s="5">
        <f>C460+C464</f>
        <v>22</v>
      </c>
      <c r="D466">
        <f t="shared" si="35"/>
        <v>0</v>
      </c>
    </row>
    <row r="467" spans="1:4" x14ac:dyDescent="0.35">
      <c r="A467" t="s">
        <v>7</v>
      </c>
      <c r="B467" s="2" t="s">
        <v>173</v>
      </c>
      <c r="C467" s="2" t="str">
        <f>CONCATENATE(ROUND(C465, 3), "i + ", ROUND(C466, 3),"j")</f>
        <v>29i + 22j</v>
      </c>
      <c r="D467">
        <f>IF(EXACT(B467, C467), 1, IF(EXACT(B467, CONCATENATE(B465, "i + ", B466, "j")), 0.5, 0))</f>
        <v>0.5</v>
      </c>
    </row>
    <row r="468" spans="1:4" x14ac:dyDescent="0.35">
      <c r="A468" t="s">
        <v>17</v>
      </c>
      <c r="B468" s="4">
        <v>31</v>
      </c>
      <c r="C468" s="4">
        <f>B468</f>
        <v>31</v>
      </c>
      <c r="D468" s="12" t="s">
        <v>38</v>
      </c>
    </row>
    <row r="469" spans="1:4" x14ac:dyDescent="0.35">
      <c r="A469" t="s">
        <v>18</v>
      </c>
      <c r="B469" s="5">
        <v>16</v>
      </c>
      <c r="C469" s="5">
        <f>B469</f>
        <v>16</v>
      </c>
      <c r="D469" s="12" t="s">
        <v>38</v>
      </c>
    </row>
    <row r="470" spans="1:4" x14ac:dyDescent="0.35">
      <c r="A470" t="s">
        <v>15</v>
      </c>
      <c r="B470" s="4">
        <v>0.90100000000000002</v>
      </c>
      <c r="C470" s="4">
        <f>C468/(SQRT(C468^2 + C469^2))</f>
        <v>0.88862065705486371</v>
      </c>
      <c r="D470">
        <f>IF(AND(B470&lt;=C470+0.1,B470&gt;=C470-0.1), 1, 0)</f>
        <v>1</v>
      </c>
    </row>
    <row r="471" spans="1:4" x14ac:dyDescent="0.35">
      <c r="A471" t="s">
        <v>16</v>
      </c>
      <c r="B471" s="5">
        <v>0.432</v>
      </c>
      <c r="C471" s="5">
        <f>C469/(SQRT(C468^2 + C469^2))</f>
        <v>0.45864291977025223</v>
      </c>
      <c r="D471">
        <f>IF(AND(B471&lt;=C471+0.1,B471&gt;=C471-0.1), 1, 0)</f>
        <v>1</v>
      </c>
    </row>
    <row r="472" spans="1:4" x14ac:dyDescent="0.35">
      <c r="A472" t="s">
        <v>4</v>
      </c>
      <c r="B472" s="7" t="s">
        <v>209</v>
      </c>
      <c r="C472" s="7" t="str">
        <f>CONCATENATE(ROUND(C470, 3), "i + ", ROUND(C471, 3),"j")</f>
        <v>0.889i + 0.459j</v>
      </c>
      <c r="D472">
        <f>IF(EXACT(B472, C472), 1, IF(EXACT(B472, CONCATENATE(B470, "i + ", B471, "j")), 0.5, 0))</f>
        <v>0.5</v>
      </c>
    </row>
    <row r="473" spans="1:4" x14ac:dyDescent="0.35">
      <c r="A473" t="s">
        <v>29</v>
      </c>
      <c r="B473" s="3">
        <v>0</v>
      </c>
      <c r="C473" s="3">
        <f>B473</f>
        <v>0</v>
      </c>
      <c r="D473">
        <f>IF(AND(B473&lt;=C473+0.1,B473&gt;=C473-0.1), 1, 0)</f>
        <v>1</v>
      </c>
    </row>
    <row r="474" spans="1:4" x14ac:dyDescent="0.35">
      <c r="A474" t="s">
        <v>19</v>
      </c>
      <c r="B474" s="4">
        <v>0</v>
      </c>
      <c r="C474" s="4">
        <f>(-C470*C473) + C468</f>
        <v>31</v>
      </c>
      <c r="D474">
        <f>IF(AND(B474&lt;=C474+0.1,B474&gt;=C474-0.1), 1, IF((AND(B474&lt;=(-B470*B473) + B468+0.1,B474&gt;=(-B470*B473) + B468-0.1)), 0.5, 0))</f>
        <v>0</v>
      </c>
    </row>
    <row r="475" spans="1:4" x14ac:dyDescent="0.35">
      <c r="A475" t="s">
        <v>20</v>
      </c>
      <c r="B475" s="5">
        <v>0</v>
      </c>
      <c r="C475" s="5">
        <f>(-C471*C473) + C469</f>
        <v>16</v>
      </c>
      <c r="D475">
        <f>IF(AND(B475&lt;=C475+0.1,B475&gt;=C475-0.1), 1, IF((AND(B475&lt;=(-B471*B473) + B469+0.1,B475&gt;=(-B471*B473) + B469-0.1)), 0.5, 0))</f>
        <v>0</v>
      </c>
    </row>
    <row r="476" spans="1:4" x14ac:dyDescent="0.35">
      <c r="A476" t="s">
        <v>21</v>
      </c>
      <c r="B476" s="9">
        <f>-8/27</f>
        <v>-0.29629629629629628</v>
      </c>
      <c r="C476" s="6" t="e">
        <f>(C469-C475)/(C468-C474)</f>
        <v>#DIV/0!</v>
      </c>
      <c r="D476">
        <v>0</v>
      </c>
    </row>
    <row r="477" spans="1:4" x14ac:dyDescent="0.35">
      <c r="A477" t="s">
        <v>22</v>
      </c>
      <c r="B477" s="6"/>
      <c r="C477" s="6" t="e">
        <f>-(1/C476)</f>
        <v>#DIV/0!</v>
      </c>
      <c r="D477">
        <v>0</v>
      </c>
    </row>
    <row r="478" spans="1:4" x14ac:dyDescent="0.35">
      <c r="A478" t="s">
        <v>23</v>
      </c>
      <c r="B478" s="4">
        <v>4</v>
      </c>
      <c r="C478" s="10" t="s">
        <v>38</v>
      </c>
      <c r="D478" s="12" t="s">
        <v>38</v>
      </c>
    </row>
    <row r="479" spans="1:4" x14ac:dyDescent="0.35">
      <c r="A479" t="s">
        <v>24</v>
      </c>
      <c r="B479" s="5">
        <v>8</v>
      </c>
      <c r="C479" s="12" t="s">
        <v>38</v>
      </c>
      <c r="D479" s="12" t="s">
        <v>38</v>
      </c>
    </row>
    <row r="480" spans="1:4" x14ac:dyDescent="0.35">
      <c r="A480" t="s">
        <v>25</v>
      </c>
      <c r="B480" s="4">
        <v>-8</v>
      </c>
      <c r="C480" s="10" t="s">
        <v>38</v>
      </c>
      <c r="D480" s="12" t="s">
        <v>38</v>
      </c>
    </row>
    <row r="481" spans="1:4" x14ac:dyDescent="0.35">
      <c r="A481" t="s">
        <v>26</v>
      </c>
      <c r="B481" s="5">
        <v>27</v>
      </c>
      <c r="C481" s="14" t="s">
        <v>38</v>
      </c>
      <c r="D481" s="12" t="s">
        <v>38</v>
      </c>
    </row>
    <row r="482" spans="1:4" x14ac:dyDescent="0.35">
      <c r="A482" t="s">
        <v>27</v>
      </c>
      <c r="B482" s="3">
        <v>0</v>
      </c>
      <c r="C482" s="3">
        <f>SQRT((B481-B479)^2 + (B480-B478)^2)</f>
        <v>22.472205054244231</v>
      </c>
      <c r="D482">
        <f>IF(AND(B482&lt;=C482+0.1,B482&gt;=C482-0.1, B482&lt;=B462+1, B482&gt;=B462-1), 2, IF(AND(B482&lt;=C482+0.1,B482&gt;=C482-0.1),1, IF(AND(B482&lt;=B462+1, B482&gt;=B462-1),1, 0)))</f>
        <v>0</v>
      </c>
    </row>
    <row r="483" spans="1:4" x14ac:dyDescent="0.35">
      <c r="A483" t="s">
        <v>30</v>
      </c>
      <c r="B483" s="11" t="b">
        <v>0</v>
      </c>
      <c r="C483" s="12" t="s">
        <v>38</v>
      </c>
      <c r="D483">
        <f>IF(EXACT(B483,"TRUE"), 1, 0)</f>
        <v>0</v>
      </c>
    </row>
    <row r="484" spans="1:4" x14ac:dyDescent="0.35">
      <c r="A484" t="s">
        <v>31</v>
      </c>
      <c r="B484" s="11" t="b">
        <v>0</v>
      </c>
      <c r="C484" s="12" t="s">
        <v>38</v>
      </c>
      <c r="D484">
        <f t="shared" ref="D484:D487" si="36">IF(EXACT(B484,"TRUE"), 1, 0)</f>
        <v>0</v>
      </c>
    </row>
    <row r="485" spans="1:4" x14ac:dyDescent="0.35">
      <c r="A485" t="s">
        <v>32</v>
      </c>
      <c r="B485" s="11" t="b">
        <v>0</v>
      </c>
      <c r="C485" s="12" t="s">
        <v>38</v>
      </c>
      <c r="D485">
        <f t="shared" si="36"/>
        <v>0</v>
      </c>
    </row>
    <row r="486" spans="1:4" x14ac:dyDescent="0.35">
      <c r="A486" t="s">
        <v>33</v>
      </c>
      <c r="B486" s="11" t="b">
        <v>1</v>
      </c>
      <c r="C486" s="12" t="s">
        <v>38</v>
      </c>
      <c r="D486">
        <f t="shared" si="36"/>
        <v>1</v>
      </c>
    </row>
    <row r="487" spans="1:4" x14ac:dyDescent="0.35">
      <c r="A487" t="s">
        <v>34</v>
      </c>
      <c r="B487" s="11" t="b">
        <v>1</v>
      </c>
      <c r="C487" s="12" t="s">
        <v>38</v>
      </c>
      <c r="D487">
        <f t="shared" si="36"/>
        <v>1</v>
      </c>
    </row>
    <row r="488" spans="1:4" ht="15" thickBot="1" x14ac:dyDescent="0.4">
      <c r="A488" s="13" t="s">
        <v>35</v>
      </c>
      <c r="B488" s="13"/>
      <c r="C488" s="13"/>
      <c r="D488" s="13">
        <f>SUM(D459:D487)</f>
        <v>10</v>
      </c>
    </row>
    <row r="489" spans="1:4" ht="15.5" thickTop="1" thickBot="1" x14ac:dyDescent="0.4">
      <c r="A489" s="13" t="s">
        <v>39</v>
      </c>
      <c r="B489" s="13"/>
      <c r="C489" s="13"/>
      <c r="D489" s="15">
        <f>D488/22</f>
        <v>0.45454545454545453</v>
      </c>
    </row>
    <row r="490" spans="1:4" ht="15" thickTop="1" x14ac:dyDescent="0.35"/>
  </sheetData>
  <mergeCells count="38">
    <mergeCell ref="A72:D72"/>
    <mergeCell ref="A456:D456"/>
    <mergeCell ref="A457:D457"/>
    <mergeCell ref="A1:D1"/>
    <mergeCell ref="A2:D2"/>
    <mergeCell ref="A36:D36"/>
    <mergeCell ref="A37:D37"/>
    <mergeCell ref="A71:D71"/>
    <mergeCell ref="A282:D282"/>
    <mergeCell ref="A106:D106"/>
    <mergeCell ref="A107:D107"/>
    <mergeCell ref="A141:D141"/>
    <mergeCell ref="A142:D142"/>
    <mergeCell ref="A176:D176"/>
    <mergeCell ref="A177:D177"/>
    <mergeCell ref="A211:D211"/>
    <mergeCell ref="A212:D212"/>
    <mergeCell ref="A246:D246"/>
    <mergeCell ref="A247:D247"/>
    <mergeCell ref="A281:D281"/>
    <mergeCell ref="K316:N316"/>
    <mergeCell ref="A316:D316"/>
    <mergeCell ref="F316:I316"/>
    <mergeCell ref="K317:N317"/>
    <mergeCell ref="A386:D386"/>
    <mergeCell ref="A387:D387"/>
    <mergeCell ref="F386:I386"/>
    <mergeCell ref="F387:I387"/>
    <mergeCell ref="A317:D317"/>
    <mergeCell ref="A351:D351"/>
    <mergeCell ref="A352:D352"/>
    <mergeCell ref="F317:I317"/>
    <mergeCell ref="A421:D421"/>
    <mergeCell ref="A422:D422"/>
    <mergeCell ref="F421:I421"/>
    <mergeCell ref="F422:I422"/>
    <mergeCell ref="F351:I351"/>
    <mergeCell ref="F352:I352"/>
  </mergeCells>
  <pageMargins left="0.7" right="0.7" top="0.75" bottom="0.75" header="0.3" footer="0.3"/>
  <pageSetup scale="10" orientation="landscape" horizontalDpi="4294967295" verticalDpi="4294967295" r:id="rId1"/>
  <tableParts count="19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0"/>
  <sheetViews>
    <sheetView topLeftCell="A386" zoomScale="115" zoomScaleNormal="115" workbookViewId="0">
      <selection activeCell="A386" sqref="A386:D419"/>
    </sheetView>
  </sheetViews>
  <sheetFormatPr defaultRowHeight="14.5" x14ac:dyDescent="0.35"/>
  <cols>
    <col min="1" max="1" width="34.54296875" customWidth="1"/>
    <col min="2" max="2" width="24" customWidth="1"/>
    <col min="3" max="3" width="22.26953125" customWidth="1"/>
    <col min="4" max="4" width="10.81640625" customWidth="1"/>
    <col min="6" max="6" width="34.54296875" customWidth="1"/>
    <col min="7" max="7" width="24" customWidth="1"/>
    <col min="8" max="8" width="22.26953125" customWidth="1"/>
    <col min="9" max="9" width="10.81640625" customWidth="1"/>
  </cols>
  <sheetData>
    <row r="1" spans="1:9" ht="23.5" x14ac:dyDescent="0.55000000000000004">
      <c r="A1" s="17" t="s">
        <v>36</v>
      </c>
      <c r="B1" s="17"/>
      <c r="C1" s="17"/>
      <c r="D1" s="17"/>
      <c r="F1" s="17" t="s">
        <v>36</v>
      </c>
      <c r="G1" s="17"/>
      <c r="H1" s="17"/>
      <c r="I1" s="17"/>
    </row>
    <row r="2" spans="1:9" ht="17.5" thickBot="1" x14ac:dyDescent="0.45">
      <c r="A2" s="18" t="s">
        <v>121</v>
      </c>
      <c r="B2" s="18"/>
      <c r="C2" s="18"/>
      <c r="D2" s="18"/>
      <c r="F2" s="18" t="s">
        <v>117</v>
      </c>
      <c r="G2" s="18"/>
      <c r="H2" s="18"/>
      <c r="I2" s="18"/>
    </row>
    <row r="3" spans="1:9" ht="15" thickTop="1" x14ac:dyDescent="0.35">
      <c r="A3" s="1" t="s">
        <v>0</v>
      </c>
      <c r="B3" s="8" t="s">
        <v>5</v>
      </c>
      <c r="C3" s="8" t="s">
        <v>6</v>
      </c>
      <c r="D3" s="8" t="s">
        <v>3</v>
      </c>
      <c r="F3" s="1" t="s">
        <v>0</v>
      </c>
      <c r="G3" s="8" t="s">
        <v>5</v>
      </c>
      <c r="H3" s="8" t="s">
        <v>6</v>
      </c>
      <c r="I3" s="8" t="s">
        <v>3</v>
      </c>
    </row>
    <row r="4" spans="1:9" x14ac:dyDescent="0.35">
      <c r="A4" t="s">
        <v>11</v>
      </c>
      <c r="B4" s="4">
        <v>4</v>
      </c>
      <c r="C4" s="4">
        <f>B4</f>
        <v>4</v>
      </c>
      <c r="D4" s="12" t="s">
        <v>38</v>
      </c>
      <c r="F4" t="s">
        <v>11</v>
      </c>
      <c r="G4" s="4">
        <v>19</v>
      </c>
      <c r="H4" s="4">
        <f>G4</f>
        <v>19</v>
      </c>
      <c r="I4" s="12" t="s">
        <v>38</v>
      </c>
    </row>
    <row r="5" spans="1:9" x14ac:dyDescent="0.35">
      <c r="A5" t="s">
        <v>12</v>
      </c>
      <c r="B5" s="5">
        <v>12</v>
      </c>
      <c r="C5" s="5">
        <f>B5</f>
        <v>12</v>
      </c>
      <c r="D5" s="12" t="s">
        <v>38</v>
      </c>
      <c r="F5" t="s">
        <v>12</v>
      </c>
      <c r="G5" s="5">
        <v>18</v>
      </c>
      <c r="H5" s="5">
        <f>G5</f>
        <v>18</v>
      </c>
      <c r="I5" s="12" t="s">
        <v>38</v>
      </c>
    </row>
    <row r="6" spans="1:9" x14ac:dyDescent="0.35">
      <c r="A6" t="s">
        <v>8</v>
      </c>
      <c r="B6" s="2" t="s">
        <v>46</v>
      </c>
      <c r="C6" s="2" t="str">
        <f>CONCATENATE(ROUND(C4, 3), "i + ", ROUND(C5, 3),"j")</f>
        <v>4i + 12j</v>
      </c>
      <c r="D6">
        <f>IF(EXACT(B6,C6), 1, 0)</f>
        <v>0</v>
      </c>
      <c r="F6" t="s">
        <v>8</v>
      </c>
      <c r="G6" s="2" t="s">
        <v>118</v>
      </c>
      <c r="H6" s="2" t="str">
        <f>CONCATENATE(ROUND(H4, 3), "i + ", ROUND(H5, 3),"j")</f>
        <v>19i + 18j</v>
      </c>
      <c r="I6">
        <f>IF(EXACT(G6,H6), 1, 0)</f>
        <v>1</v>
      </c>
    </row>
    <row r="7" spans="1:9" x14ac:dyDescent="0.35">
      <c r="A7" t="s">
        <v>28</v>
      </c>
      <c r="B7" s="3">
        <v>12.648999999999999</v>
      </c>
      <c r="C7" s="3">
        <f>SQRT(C4^2 + C5^2)</f>
        <v>12.649110640673518</v>
      </c>
      <c r="D7">
        <f>IF(AND(B7&lt;=C7+0.1,B7&gt;=C7-0.1), 1, 0)</f>
        <v>1</v>
      </c>
      <c r="F7" t="s">
        <v>28</v>
      </c>
      <c r="G7" s="3">
        <v>26.172999999999998</v>
      </c>
      <c r="H7" s="3">
        <f>SQRT(H4^2 + H5^2)</f>
        <v>26.172504656604801</v>
      </c>
      <c r="I7">
        <f>IF(AND(G7&lt;=H7+0.1,G7&gt;=H7-0.1), 1, 0)</f>
        <v>1</v>
      </c>
    </row>
    <row r="8" spans="1:9" x14ac:dyDescent="0.35">
      <c r="A8" t="s">
        <v>9</v>
      </c>
      <c r="B8" s="4">
        <v>8</v>
      </c>
      <c r="C8" s="4">
        <f>B8</f>
        <v>8</v>
      </c>
      <c r="D8">
        <f>IF(B8=C8, 1, 0)</f>
        <v>1</v>
      </c>
      <c r="F8" t="s">
        <v>9</v>
      </c>
      <c r="G8" s="4">
        <v>10</v>
      </c>
      <c r="H8" s="4">
        <f>G8</f>
        <v>10</v>
      </c>
      <c r="I8">
        <f>IF(G8=H8, 1, 0)</f>
        <v>1</v>
      </c>
    </row>
    <row r="9" spans="1:9" x14ac:dyDescent="0.35">
      <c r="A9" t="s">
        <v>10</v>
      </c>
      <c r="B9" s="5">
        <v>2</v>
      </c>
      <c r="C9" s="5">
        <f>B9</f>
        <v>2</v>
      </c>
      <c r="D9">
        <f t="shared" ref="D9:D11" si="0">IF(B9=C9, 1, 0)</f>
        <v>1</v>
      </c>
      <c r="F9" t="s">
        <v>10</v>
      </c>
      <c r="G9" s="5">
        <v>4</v>
      </c>
      <c r="H9" s="5">
        <f>G9</f>
        <v>4</v>
      </c>
      <c r="I9">
        <f t="shared" ref="I9:I11" si="1">IF(G9=H9, 1, 0)</f>
        <v>1</v>
      </c>
    </row>
    <row r="10" spans="1:9" x14ac:dyDescent="0.35">
      <c r="A10" t="s">
        <v>13</v>
      </c>
      <c r="B10" s="4">
        <v>12</v>
      </c>
      <c r="C10" s="4">
        <f>C4+C8</f>
        <v>12</v>
      </c>
      <c r="D10">
        <f t="shared" si="0"/>
        <v>1</v>
      </c>
      <c r="F10" t="s">
        <v>13</v>
      </c>
      <c r="G10" s="4">
        <v>29</v>
      </c>
      <c r="H10" s="4">
        <f>H4+H8</f>
        <v>29</v>
      </c>
      <c r="I10">
        <f t="shared" si="1"/>
        <v>1</v>
      </c>
    </row>
    <row r="11" spans="1:9" x14ac:dyDescent="0.35">
      <c r="A11" t="s">
        <v>14</v>
      </c>
      <c r="B11" s="5">
        <v>14</v>
      </c>
      <c r="C11" s="5">
        <f>C5+C9</f>
        <v>14</v>
      </c>
      <c r="D11">
        <f t="shared" si="0"/>
        <v>1</v>
      </c>
      <c r="F11" t="s">
        <v>14</v>
      </c>
      <c r="G11" s="5">
        <v>24</v>
      </c>
      <c r="H11" s="5">
        <f>H5+H9</f>
        <v>22</v>
      </c>
      <c r="I11">
        <f t="shared" si="1"/>
        <v>0</v>
      </c>
    </row>
    <row r="12" spans="1:9" x14ac:dyDescent="0.35">
      <c r="A12" t="s">
        <v>7</v>
      </c>
      <c r="B12" s="2" t="s">
        <v>46</v>
      </c>
      <c r="C12" s="2" t="str">
        <f>CONCATENATE(ROUND(C10, 3), "i + ", ROUND(C11, 3),"j")</f>
        <v>12i + 14j</v>
      </c>
      <c r="D12">
        <f>IF(EXACT(B12, C12), 1, IF(EXACT(B12, CONCATENATE(B10, "i + ", B11, "j")), 0.5, 0))</f>
        <v>1</v>
      </c>
      <c r="F12" t="s">
        <v>7</v>
      </c>
      <c r="G12" s="2" t="s">
        <v>119</v>
      </c>
      <c r="H12" s="2" t="str">
        <f>CONCATENATE(ROUND(H10, 3), "i + ", ROUND(H11, 3),"j")</f>
        <v>29i + 22j</v>
      </c>
      <c r="I12">
        <f>IF(EXACT(G12, H12), 1, IF(EXACT(G12, CONCATENATE(G10, "i + ", G11, "j")), 0.5, 0))</f>
        <v>0.5</v>
      </c>
    </row>
    <row r="13" spans="1:9" x14ac:dyDescent="0.35">
      <c r="A13" t="s">
        <v>17</v>
      </c>
      <c r="B13" s="4">
        <v>29</v>
      </c>
      <c r="C13" s="4">
        <f>B13</f>
        <v>29</v>
      </c>
      <c r="D13" s="12" t="s">
        <v>38</v>
      </c>
      <c r="F13" t="s">
        <v>17</v>
      </c>
      <c r="G13" s="4">
        <v>12</v>
      </c>
      <c r="H13" s="4">
        <f>G13</f>
        <v>12</v>
      </c>
      <c r="I13" s="12" t="s">
        <v>38</v>
      </c>
    </row>
    <row r="14" spans="1:9" x14ac:dyDescent="0.35">
      <c r="A14" t="s">
        <v>18</v>
      </c>
      <c r="B14" s="5">
        <v>24</v>
      </c>
      <c r="C14" s="5">
        <f>B14</f>
        <v>24</v>
      </c>
      <c r="D14" s="12" t="s">
        <v>38</v>
      </c>
      <c r="F14" t="s">
        <v>18</v>
      </c>
      <c r="G14" s="5">
        <v>14</v>
      </c>
      <c r="H14" s="5">
        <f>G14</f>
        <v>14</v>
      </c>
      <c r="I14" s="12" t="s">
        <v>38</v>
      </c>
    </row>
    <row r="15" spans="1:9" x14ac:dyDescent="0.35">
      <c r="A15" t="s">
        <v>15</v>
      </c>
      <c r="B15" s="4">
        <v>0.77</v>
      </c>
      <c r="C15" s="4">
        <f>C13/(SQRT(C13^2 + C14^2))</f>
        <v>0.77039432112468975</v>
      </c>
      <c r="D15">
        <f>IF(AND(B15&lt;=C15+0.1,B15&gt;=C15-0.1), 1, 0)</f>
        <v>1</v>
      </c>
      <c r="F15" t="s">
        <v>15</v>
      </c>
      <c r="G15" s="4">
        <v>0.65100000000000002</v>
      </c>
      <c r="H15" s="4">
        <f>H13/(SQRT(H13^2 + H14^2))</f>
        <v>0.65079137345596849</v>
      </c>
      <c r="I15">
        <f>IF(AND(G15&lt;=H15+0.1,G15&gt;=H15-0.1), 1, 0)</f>
        <v>1</v>
      </c>
    </row>
    <row r="16" spans="1:9" x14ac:dyDescent="0.35">
      <c r="A16" t="s">
        <v>16</v>
      </c>
      <c r="B16" s="5">
        <v>0.63800000000000001</v>
      </c>
      <c r="C16" s="5">
        <f>C14/(SQRT(C13^2 + C14^2))</f>
        <v>0.63756771403422596</v>
      </c>
      <c r="D16">
        <f>IF(AND(B16&lt;=C16+0.1,B16&gt;=C16-0.1), 1, 0)</f>
        <v>1</v>
      </c>
      <c r="F16" t="s">
        <v>16</v>
      </c>
      <c r="G16" s="5">
        <v>0.75900000000000001</v>
      </c>
      <c r="H16" s="5">
        <f>H14/(SQRT(H13^2 + H14^2))</f>
        <v>0.75925660236529657</v>
      </c>
      <c r="I16">
        <f>IF(AND(G16&lt;=H16+0.1,G16&gt;=H16-0.1), 1, 0)</f>
        <v>1</v>
      </c>
    </row>
    <row r="17" spans="1:9" x14ac:dyDescent="0.35">
      <c r="A17" t="s">
        <v>4</v>
      </c>
      <c r="B17" s="7" t="s">
        <v>47</v>
      </c>
      <c r="C17" s="7" t="str">
        <f>CONCATENATE(ROUND(C15, 3), "i + ", ROUND(C16, 3),"j")</f>
        <v>0.77i + 0.638j</v>
      </c>
      <c r="D17">
        <f>IF(EXACT(B17, C17), 1, IF(EXACT(B17, CONCATENATE(B15, "i + ", B16, "j")), 0.5, 0))</f>
        <v>1</v>
      </c>
      <c r="F17" t="s">
        <v>4</v>
      </c>
      <c r="G17" s="7" t="s">
        <v>120</v>
      </c>
      <c r="H17" s="7" t="str">
        <f>CONCATENATE(ROUND(H15, 3), "i + ", ROUND(H16, 3),"j")</f>
        <v>0.651i + 0.759j</v>
      </c>
      <c r="I17">
        <f>IF(EXACT(G17, H17), 1, IF(EXACT(G17, CONCATENATE(G15, "i + ", G16, "j")), 0.5, 0))</f>
        <v>1</v>
      </c>
    </row>
    <row r="18" spans="1:9" x14ac:dyDescent="0.35">
      <c r="A18" t="s">
        <v>29</v>
      </c>
      <c r="B18" s="3">
        <v>26.172999999999998</v>
      </c>
      <c r="C18" s="3">
        <f>B18</f>
        <v>26.172999999999998</v>
      </c>
      <c r="D18">
        <f>IF(AND(B18&lt;=C18+0.1,B18&gt;=C18-0.1), 1, 0)</f>
        <v>1</v>
      </c>
      <c r="F18" t="s">
        <v>29</v>
      </c>
      <c r="G18" s="3">
        <v>12.648999999999999</v>
      </c>
      <c r="H18" s="3">
        <f>G18</f>
        <v>12.648999999999999</v>
      </c>
      <c r="I18">
        <f>IF(AND(G18&lt;=H18+0.1,G18&gt;=H18-0.1), 1, 0)</f>
        <v>1</v>
      </c>
    </row>
    <row r="19" spans="1:9" x14ac:dyDescent="0.35">
      <c r="A19" t="s">
        <v>19</v>
      </c>
      <c r="B19" s="4">
        <v>0</v>
      </c>
      <c r="C19" s="4">
        <f>(-C15*C18) + C13</f>
        <v>8.8364694332034972</v>
      </c>
      <c r="D19">
        <f>IF(AND(B19&lt;=C19+0.1,B19&gt;=C19-0.1), 1, IF((AND(B19&lt;=(-B15*B18) + B13+0.1,B19&gt;=(-B15*B18) + B13-0.1)), 0.5, 0))</f>
        <v>0</v>
      </c>
      <c r="F19" t="s">
        <v>19</v>
      </c>
      <c r="G19" s="4">
        <v>1</v>
      </c>
      <c r="H19" s="4">
        <f>(-H15*H18) + H13</f>
        <v>3.7681399171554553</v>
      </c>
      <c r="I19">
        <f>IF(AND(G19&lt;=H19+0.1,G19&gt;=H19-0.1), 1, IF((AND(G19&lt;=(-G15*G18) + G13+0.1,G19&gt;=(-G15*G18) + G13-0.1)), 0.5, 0))</f>
        <v>0</v>
      </c>
    </row>
    <row r="20" spans="1:9" x14ac:dyDescent="0.35">
      <c r="A20" t="s">
        <v>20</v>
      </c>
      <c r="B20" s="5">
        <v>0</v>
      </c>
      <c r="C20" s="5">
        <f>(-C16*C18) + C14</f>
        <v>7.3129402205822061</v>
      </c>
      <c r="D20">
        <f>IF(AND(B20&lt;=C20+0.1,B20&gt;=C20-0.1), 1, IF((AND(B20&lt;=(-B16*B18) + B14+0.1,B20&gt;=(-B16*B18) + B14-0.1)), 0.5, 0))</f>
        <v>0</v>
      </c>
      <c r="F20" t="s">
        <v>20</v>
      </c>
      <c r="G20" s="5">
        <v>2</v>
      </c>
      <c r="H20" s="5">
        <f>(-H16*H18) + H14</f>
        <v>4.3961632366813639</v>
      </c>
      <c r="I20">
        <f>IF(AND(G20&lt;=H20+0.1,G20&gt;=H20-0.1), 1, IF((AND(G20&lt;=(-G16*G18) + G14+0.1,G20&gt;=(-G16*G18) + G14-0.1)), 0.5, 0))</f>
        <v>0</v>
      </c>
    </row>
    <row r="21" spans="1:9" x14ac:dyDescent="0.35">
      <c r="A21" t="s">
        <v>21</v>
      </c>
      <c r="B21" s="9">
        <v>0</v>
      </c>
      <c r="C21" s="6">
        <f>(C14-C20)/(C13-C19)</f>
        <v>0.8275862068965516</v>
      </c>
      <c r="D21">
        <f>IF(AND(B21&lt;=C21+0.1,B21&gt;=C21-0.1), 1, IF(AND(B21&lt;=(B14-B20)/(B13-B19)+0.1,B21&gt;=(B14-B20)/(B13-B19)-0.1), 0.5, 0))</f>
        <v>0</v>
      </c>
      <c r="F21" t="s">
        <v>21</v>
      </c>
      <c r="G21" s="9">
        <v>0</v>
      </c>
      <c r="H21" s="6">
        <f>(H14-H20)/(H13-H19)</f>
        <v>1.1666666666666667</v>
      </c>
      <c r="I21">
        <f>IF(AND(G21&lt;=H21+0.1,G21&gt;=H21-0.1), 1, IF(AND(G21&lt;=(G14-G20)/(G13-G19)+0.1,G21&gt;=(G14-G20)/(G13-G19)-0.1), 0.5, 0))</f>
        <v>0</v>
      </c>
    </row>
    <row r="22" spans="1:9" x14ac:dyDescent="0.35">
      <c r="A22" t="s">
        <v>22</v>
      </c>
      <c r="B22" s="6">
        <v>0</v>
      </c>
      <c r="C22" s="6">
        <f>-(1/C21)</f>
        <v>-1.2083333333333335</v>
      </c>
      <c r="D22">
        <v>0</v>
      </c>
      <c r="F22" t="s">
        <v>22</v>
      </c>
      <c r="G22" s="6">
        <v>0</v>
      </c>
      <c r="H22" s="6">
        <f>-(1/H21)</f>
        <v>-0.8571428571428571</v>
      </c>
      <c r="I22">
        <f>IF(AND(G22&lt;=H22+0.1,G22&gt;=H22-0.1), 1, IF(AND(G22&lt;=(G15-G21)/(G14/G20)+0.1,G22&gt;=(G15-G21)/(G14/G20)-0.1), 0.5, 0))</f>
        <v>0.5</v>
      </c>
    </row>
    <row r="23" spans="1:9" x14ac:dyDescent="0.35">
      <c r="A23" t="s">
        <v>23</v>
      </c>
      <c r="B23" s="4">
        <v>0</v>
      </c>
      <c r="C23" s="10" t="s">
        <v>38</v>
      </c>
      <c r="D23" s="12" t="s">
        <v>38</v>
      </c>
      <c r="F23" t="s">
        <v>23</v>
      </c>
      <c r="G23" s="4">
        <v>8</v>
      </c>
      <c r="H23" s="10" t="s">
        <v>38</v>
      </c>
      <c r="I23" s="12" t="s">
        <v>38</v>
      </c>
    </row>
    <row r="24" spans="1:9" x14ac:dyDescent="0.35">
      <c r="A24" t="s">
        <v>24</v>
      </c>
      <c r="B24" s="5">
        <v>0</v>
      </c>
      <c r="C24" s="12" t="s">
        <v>38</v>
      </c>
      <c r="D24" s="12" t="s">
        <v>38</v>
      </c>
      <c r="F24" t="s">
        <v>24</v>
      </c>
      <c r="G24" s="5">
        <v>0</v>
      </c>
      <c r="H24" s="12" t="s">
        <v>38</v>
      </c>
      <c r="I24" s="12" t="s">
        <v>38</v>
      </c>
    </row>
    <row r="25" spans="1:9" x14ac:dyDescent="0.35">
      <c r="A25" t="s">
        <v>25</v>
      </c>
      <c r="B25" s="4">
        <v>0</v>
      </c>
      <c r="C25" s="10" t="s">
        <v>38</v>
      </c>
      <c r="D25" s="12" t="s">
        <v>38</v>
      </c>
      <c r="F25" t="s">
        <v>25</v>
      </c>
      <c r="G25" s="4">
        <v>-4</v>
      </c>
      <c r="H25" s="10" t="s">
        <v>38</v>
      </c>
      <c r="I25" s="12" t="s">
        <v>38</v>
      </c>
    </row>
    <row r="26" spans="1:9" x14ac:dyDescent="0.35">
      <c r="A26" t="s">
        <v>26</v>
      </c>
      <c r="B26" s="5">
        <v>0</v>
      </c>
      <c r="C26" s="14" t="s">
        <v>38</v>
      </c>
      <c r="D26" s="12" t="s">
        <v>38</v>
      </c>
      <c r="F26" t="s">
        <v>26</v>
      </c>
      <c r="G26" s="5">
        <v>6</v>
      </c>
      <c r="H26" s="14" t="s">
        <v>38</v>
      </c>
      <c r="I26" s="12" t="s">
        <v>38</v>
      </c>
    </row>
    <row r="27" spans="1:9" x14ac:dyDescent="0.35">
      <c r="A27" t="s">
        <v>27</v>
      </c>
      <c r="B27" s="3">
        <v>0</v>
      </c>
      <c r="C27" s="3">
        <f>SQRT((B26-B24)^2 + (B25-B23)^2)</f>
        <v>0</v>
      </c>
      <c r="D27">
        <v>0</v>
      </c>
      <c r="F27" t="s">
        <v>27</v>
      </c>
      <c r="G27" s="3">
        <v>0</v>
      </c>
      <c r="H27" s="3">
        <f>SQRT((G26-G24)^2 + (G25-G23)^2)</f>
        <v>13.416407864998739</v>
      </c>
      <c r="I27">
        <f>IF(AND(G27&lt;=H27+0.1,G27&gt;=H27-0.1, G27&lt;=G7+1, G27&gt;=G7-1), 2, IF(AND(G27&lt;=H27+0.1,G27&gt;=H27-0.1),1, IF(AND(G27&lt;=G7+1, G27&gt;=G7-1),1, 0)))</f>
        <v>0</v>
      </c>
    </row>
    <row r="28" spans="1:9" x14ac:dyDescent="0.35">
      <c r="A28" t="s">
        <v>30</v>
      </c>
      <c r="B28" s="11" t="b">
        <v>1</v>
      </c>
      <c r="C28" s="12" t="s">
        <v>38</v>
      </c>
      <c r="D28">
        <f>IF(EXACT(B28,"TRUE"), 1, 0)</f>
        <v>1</v>
      </c>
      <c r="F28" t="s">
        <v>30</v>
      </c>
      <c r="G28" s="11" t="b">
        <v>1</v>
      </c>
      <c r="H28" s="12" t="s">
        <v>38</v>
      </c>
      <c r="I28">
        <f>IF(EXACT(G28,"TRUE"), 1, 0)</f>
        <v>1</v>
      </c>
    </row>
    <row r="29" spans="1:9" x14ac:dyDescent="0.35">
      <c r="A29" t="s">
        <v>31</v>
      </c>
      <c r="B29" s="11" t="b">
        <v>1</v>
      </c>
      <c r="C29" s="12" t="s">
        <v>38</v>
      </c>
      <c r="D29">
        <f t="shared" ref="D29:D32" si="2">IF(EXACT(B29,"TRUE"), 1, 0)</f>
        <v>1</v>
      </c>
      <c r="F29" t="s">
        <v>31</v>
      </c>
      <c r="G29" s="11" t="b">
        <v>1</v>
      </c>
      <c r="H29" s="12" t="s">
        <v>38</v>
      </c>
      <c r="I29">
        <f t="shared" ref="I29:I32" si="3">IF(EXACT(G29,"TRUE"), 1, 0)</f>
        <v>1</v>
      </c>
    </row>
    <row r="30" spans="1:9" x14ac:dyDescent="0.35">
      <c r="A30" t="s">
        <v>32</v>
      </c>
      <c r="B30" s="11" t="b">
        <v>1</v>
      </c>
      <c r="C30" s="12" t="s">
        <v>38</v>
      </c>
      <c r="D30">
        <f t="shared" si="2"/>
        <v>1</v>
      </c>
      <c r="F30" t="s">
        <v>32</v>
      </c>
      <c r="G30" s="11" t="b">
        <v>1</v>
      </c>
      <c r="H30" s="12" t="s">
        <v>38</v>
      </c>
      <c r="I30">
        <f t="shared" si="3"/>
        <v>1</v>
      </c>
    </row>
    <row r="31" spans="1:9" x14ac:dyDescent="0.35">
      <c r="A31" t="s">
        <v>33</v>
      </c>
      <c r="B31" s="11" t="b">
        <v>1</v>
      </c>
      <c r="C31" s="12" t="s">
        <v>38</v>
      </c>
      <c r="D31">
        <f t="shared" si="2"/>
        <v>1</v>
      </c>
      <c r="F31" t="s">
        <v>33</v>
      </c>
      <c r="G31" s="11" t="b">
        <v>0</v>
      </c>
      <c r="H31" s="12" t="s">
        <v>38</v>
      </c>
      <c r="I31">
        <f t="shared" si="3"/>
        <v>0</v>
      </c>
    </row>
    <row r="32" spans="1:9" x14ac:dyDescent="0.35">
      <c r="A32" t="s">
        <v>34</v>
      </c>
      <c r="B32" s="11" t="b">
        <v>0</v>
      </c>
      <c r="C32" s="12" t="s">
        <v>38</v>
      </c>
      <c r="D32">
        <f t="shared" si="2"/>
        <v>0</v>
      </c>
      <c r="F32" t="s">
        <v>34</v>
      </c>
      <c r="G32" s="11" t="b">
        <v>0</v>
      </c>
      <c r="H32" s="12" t="s">
        <v>38</v>
      </c>
      <c r="I32">
        <f t="shared" si="3"/>
        <v>0</v>
      </c>
    </row>
    <row r="33" spans="1:9" ht="15" thickBot="1" x14ac:dyDescent="0.4">
      <c r="A33" s="13" t="s">
        <v>35</v>
      </c>
      <c r="B33" s="13"/>
      <c r="C33" s="13"/>
      <c r="D33" s="13">
        <f>SUM(D4:D32)</f>
        <v>14</v>
      </c>
      <c r="F33" s="13" t="s">
        <v>35</v>
      </c>
      <c r="G33" s="13"/>
      <c r="H33" s="13"/>
      <c r="I33" s="13">
        <f>SUM(I4:I32)</f>
        <v>13</v>
      </c>
    </row>
    <row r="34" spans="1:9" ht="15.5" thickTop="1" thickBot="1" x14ac:dyDescent="0.4">
      <c r="A34" s="13" t="s">
        <v>39</v>
      </c>
      <c r="B34" s="13"/>
      <c r="C34" s="13"/>
      <c r="D34" s="15">
        <f>D33/22</f>
        <v>0.63636363636363635</v>
      </c>
      <c r="F34" s="13" t="s">
        <v>39</v>
      </c>
      <c r="G34" s="13"/>
      <c r="H34" s="13"/>
      <c r="I34" s="15">
        <f>I33/22</f>
        <v>0.59090909090909094</v>
      </c>
    </row>
    <row r="35" spans="1:9" ht="15" thickTop="1" x14ac:dyDescent="0.35"/>
    <row r="36" spans="1:9" ht="23.5" x14ac:dyDescent="0.55000000000000004">
      <c r="A36" s="17" t="s">
        <v>36</v>
      </c>
      <c r="B36" s="17"/>
      <c r="C36" s="17"/>
      <c r="D36" s="17"/>
    </row>
    <row r="37" spans="1:9" ht="17.5" thickBot="1" x14ac:dyDescent="0.45">
      <c r="A37" s="18" t="s">
        <v>112</v>
      </c>
      <c r="B37" s="18"/>
      <c r="C37" s="18"/>
      <c r="D37" s="18"/>
    </row>
    <row r="38" spans="1:9" ht="15" thickTop="1" x14ac:dyDescent="0.35">
      <c r="A38" s="1" t="s">
        <v>0</v>
      </c>
      <c r="B38" s="8" t="s">
        <v>5</v>
      </c>
      <c r="C38" s="8" t="s">
        <v>6</v>
      </c>
      <c r="D38" s="8" t="s">
        <v>3</v>
      </c>
    </row>
    <row r="39" spans="1:9" x14ac:dyDescent="0.35">
      <c r="A39" t="s">
        <v>11</v>
      </c>
      <c r="B39" s="4">
        <v>20</v>
      </c>
      <c r="C39" s="4">
        <f>B39</f>
        <v>20</v>
      </c>
      <c r="D39" s="12" t="s">
        <v>38</v>
      </c>
    </row>
    <row r="40" spans="1:9" x14ac:dyDescent="0.35">
      <c r="A40" t="s">
        <v>12</v>
      </c>
      <c r="B40" s="5">
        <v>20</v>
      </c>
      <c r="C40" s="5">
        <f>B40</f>
        <v>20</v>
      </c>
      <c r="D40" s="12" t="s">
        <v>38</v>
      </c>
    </row>
    <row r="41" spans="1:9" x14ac:dyDescent="0.35">
      <c r="A41" t="s">
        <v>8</v>
      </c>
      <c r="B41" s="2" t="s">
        <v>99</v>
      </c>
      <c r="C41" s="2" t="str">
        <f>CONCATENATE(ROUND(C39, 3), "i + ", ROUND(C40, 3),"j")</f>
        <v>20i + 20j</v>
      </c>
      <c r="D41">
        <f>IF(EXACT(B41,C41), 1, 0)</f>
        <v>1</v>
      </c>
    </row>
    <row r="42" spans="1:9" x14ac:dyDescent="0.35">
      <c r="A42" t="s">
        <v>28</v>
      </c>
      <c r="B42" s="3">
        <v>28.28</v>
      </c>
      <c r="C42" s="3">
        <f>SQRT(C39^2 + C40^2)</f>
        <v>28.284271247461902</v>
      </c>
      <c r="D42">
        <f>IF(AND(B42&lt;=C42+0.1,B42&gt;=C42-0.1), 1, 0)</f>
        <v>1</v>
      </c>
    </row>
    <row r="43" spans="1:9" x14ac:dyDescent="0.35">
      <c r="A43" t="s">
        <v>9</v>
      </c>
      <c r="B43" s="4">
        <v>8</v>
      </c>
      <c r="C43" s="4">
        <f>B43</f>
        <v>8</v>
      </c>
      <c r="D43">
        <f>IF(B43=C43, 1, 0)</f>
        <v>1</v>
      </c>
    </row>
    <row r="44" spans="1:9" x14ac:dyDescent="0.35">
      <c r="A44" t="s">
        <v>10</v>
      </c>
      <c r="B44" s="5">
        <v>2</v>
      </c>
      <c r="C44" s="5">
        <f>B44</f>
        <v>2</v>
      </c>
      <c r="D44">
        <f t="shared" ref="D44:D46" si="4">IF(B44=C44, 1, 0)</f>
        <v>1</v>
      </c>
    </row>
    <row r="45" spans="1:9" x14ac:dyDescent="0.35">
      <c r="A45" t="s">
        <v>13</v>
      </c>
      <c r="B45" s="4">
        <v>28</v>
      </c>
      <c r="C45" s="4">
        <f>C39+C43</f>
        <v>28</v>
      </c>
      <c r="D45">
        <f t="shared" si="4"/>
        <v>1</v>
      </c>
    </row>
    <row r="46" spans="1:9" x14ac:dyDescent="0.35">
      <c r="A46" t="s">
        <v>14</v>
      </c>
      <c r="B46" s="5">
        <v>22</v>
      </c>
      <c r="C46" s="5">
        <f>C40+C44</f>
        <v>22</v>
      </c>
      <c r="D46">
        <f t="shared" si="4"/>
        <v>1</v>
      </c>
    </row>
    <row r="47" spans="1:9" x14ac:dyDescent="0.35">
      <c r="A47" t="s">
        <v>7</v>
      </c>
      <c r="B47" s="2" t="s">
        <v>113</v>
      </c>
      <c r="C47" s="2" t="str">
        <f>CONCATENATE(ROUND(C45, 3), "i + ", ROUND(C46, 3),"j")</f>
        <v>28i + 22j</v>
      </c>
      <c r="D47">
        <f>IF(EXACT(B47, C47), 1, IF(EXACT(B47, CONCATENATE(B45, "i + ", B46, "j")), 0.5, 0))</f>
        <v>1</v>
      </c>
    </row>
    <row r="48" spans="1:9" x14ac:dyDescent="0.35">
      <c r="A48" t="s">
        <v>17</v>
      </c>
      <c r="B48" s="4">
        <v>0</v>
      </c>
      <c r="C48" s="4">
        <f>B48</f>
        <v>0</v>
      </c>
      <c r="D48" s="12" t="s">
        <v>38</v>
      </c>
    </row>
    <row r="49" spans="1:4" x14ac:dyDescent="0.35">
      <c r="A49" t="s">
        <v>18</v>
      </c>
      <c r="B49" s="5">
        <v>0</v>
      </c>
      <c r="C49" s="5">
        <f>B49</f>
        <v>0</v>
      </c>
      <c r="D49" s="12" t="s">
        <v>38</v>
      </c>
    </row>
    <row r="50" spans="1:4" x14ac:dyDescent="0.35">
      <c r="A50" t="s">
        <v>15</v>
      </c>
      <c r="B50" s="4">
        <v>0.78</v>
      </c>
      <c r="C50" s="4" t="e">
        <f>C48/(SQRT(C48^2 + C49^2))</f>
        <v>#DIV/0!</v>
      </c>
      <c r="D50">
        <v>0</v>
      </c>
    </row>
    <row r="51" spans="1:4" x14ac:dyDescent="0.35">
      <c r="A51" t="s">
        <v>16</v>
      </c>
      <c r="B51" s="5">
        <v>0.61</v>
      </c>
      <c r="C51" s="5" t="e">
        <f>C49/(SQRT(C48^2 + C49^2))</f>
        <v>#DIV/0!</v>
      </c>
      <c r="D51">
        <v>0</v>
      </c>
    </row>
    <row r="52" spans="1:4" x14ac:dyDescent="0.35">
      <c r="A52" t="s">
        <v>4</v>
      </c>
      <c r="B52" s="7" t="s">
        <v>110</v>
      </c>
      <c r="C52" s="7" t="e">
        <f>CONCATENATE(ROUND(C50, 3), "i + ", ROUND(C51, 3),"j")</f>
        <v>#DIV/0!</v>
      </c>
      <c r="D52">
        <v>0</v>
      </c>
    </row>
    <row r="53" spans="1:4" x14ac:dyDescent="0.35">
      <c r="A53" t="s">
        <v>29</v>
      </c>
      <c r="B53" s="3">
        <v>25</v>
      </c>
      <c r="C53" s="3">
        <f>B53</f>
        <v>25</v>
      </c>
      <c r="D53">
        <f>IF(AND(B53&lt;=C53+0.1,B53&gt;=C53-0.1), 1, 0)</f>
        <v>1</v>
      </c>
    </row>
    <row r="54" spans="1:4" x14ac:dyDescent="0.35">
      <c r="A54" t="s">
        <v>19</v>
      </c>
      <c r="B54" s="4">
        <v>0</v>
      </c>
      <c r="C54" s="4" t="e">
        <f>(-C50*C53) + C48</f>
        <v>#DIV/0!</v>
      </c>
      <c r="D54">
        <v>0</v>
      </c>
    </row>
    <row r="55" spans="1:4" x14ac:dyDescent="0.35">
      <c r="A55" t="s">
        <v>20</v>
      </c>
      <c r="B55" s="5">
        <v>0</v>
      </c>
      <c r="C55" s="5" t="e">
        <f>(-C51*C53) + C49</f>
        <v>#DIV/0!</v>
      </c>
      <c r="D55">
        <v>0</v>
      </c>
    </row>
    <row r="56" spans="1:4" x14ac:dyDescent="0.35">
      <c r="A56" t="s">
        <v>21</v>
      </c>
      <c r="B56" s="9">
        <v>0.25</v>
      </c>
      <c r="C56" s="6" t="e">
        <f>(C49-C55)/(C48-C54)</f>
        <v>#DIV/0!</v>
      </c>
      <c r="D56">
        <v>0</v>
      </c>
    </row>
    <row r="57" spans="1:4" x14ac:dyDescent="0.35">
      <c r="A57" t="s">
        <v>22</v>
      </c>
      <c r="B57" s="6">
        <v>0</v>
      </c>
      <c r="C57" s="6" t="e">
        <f>-(1/C56)</f>
        <v>#DIV/0!</v>
      </c>
      <c r="D57">
        <v>0</v>
      </c>
    </row>
    <row r="58" spans="1:4" x14ac:dyDescent="0.35">
      <c r="A58" t="s">
        <v>23</v>
      </c>
      <c r="B58" s="4">
        <v>0</v>
      </c>
      <c r="C58" s="10" t="s">
        <v>38</v>
      </c>
      <c r="D58" s="12" t="s">
        <v>38</v>
      </c>
    </row>
    <row r="59" spans="1:4" x14ac:dyDescent="0.35">
      <c r="A59" t="s">
        <v>24</v>
      </c>
      <c r="B59" s="5">
        <v>0</v>
      </c>
      <c r="C59" s="12" t="s">
        <v>38</v>
      </c>
      <c r="D59" s="12" t="s">
        <v>38</v>
      </c>
    </row>
    <row r="60" spans="1:4" x14ac:dyDescent="0.35">
      <c r="A60" t="s">
        <v>25</v>
      </c>
      <c r="B60" s="4">
        <v>0</v>
      </c>
      <c r="C60" s="10" t="s">
        <v>38</v>
      </c>
      <c r="D60" s="12" t="s">
        <v>38</v>
      </c>
    </row>
    <row r="61" spans="1:4" x14ac:dyDescent="0.35">
      <c r="A61" t="s">
        <v>26</v>
      </c>
      <c r="B61" s="5">
        <v>0</v>
      </c>
      <c r="C61" s="14" t="s">
        <v>38</v>
      </c>
      <c r="D61" s="12" t="s">
        <v>38</v>
      </c>
    </row>
    <row r="62" spans="1:4" x14ac:dyDescent="0.35">
      <c r="A62" t="s">
        <v>27</v>
      </c>
      <c r="B62" s="3">
        <v>0</v>
      </c>
      <c r="C62" s="3">
        <f>SQRT((B61-B59)^2 + (B60-B58)^2)</f>
        <v>0</v>
      </c>
      <c r="D62">
        <v>0</v>
      </c>
    </row>
    <row r="63" spans="1:4" x14ac:dyDescent="0.35">
      <c r="A63" t="s">
        <v>30</v>
      </c>
      <c r="B63" s="11" t="b">
        <v>1</v>
      </c>
      <c r="C63" s="12" t="s">
        <v>38</v>
      </c>
      <c r="D63">
        <f>IF(EXACT(B63,"TRUE"), 1, 0)</f>
        <v>1</v>
      </c>
    </row>
    <row r="64" spans="1:4" x14ac:dyDescent="0.35">
      <c r="A64" t="s">
        <v>31</v>
      </c>
      <c r="B64" s="11" t="b">
        <v>1</v>
      </c>
      <c r="C64" s="12" t="s">
        <v>38</v>
      </c>
      <c r="D64">
        <f t="shared" ref="D64:D67" si="5">IF(EXACT(B64,"TRUE"), 1, 0)</f>
        <v>1</v>
      </c>
    </row>
    <row r="65" spans="1:9" x14ac:dyDescent="0.35">
      <c r="A65" t="s">
        <v>32</v>
      </c>
      <c r="B65" s="11" t="b">
        <v>1</v>
      </c>
      <c r="C65" s="12" t="s">
        <v>38</v>
      </c>
      <c r="D65">
        <f t="shared" si="5"/>
        <v>1</v>
      </c>
    </row>
    <row r="66" spans="1:9" x14ac:dyDescent="0.35">
      <c r="A66" t="s">
        <v>33</v>
      </c>
      <c r="B66" s="11" t="b">
        <v>0</v>
      </c>
      <c r="C66" s="12" t="s">
        <v>38</v>
      </c>
      <c r="D66">
        <f t="shared" si="5"/>
        <v>0</v>
      </c>
    </row>
    <row r="67" spans="1:9" x14ac:dyDescent="0.35">
      <c r="A67" t="s">
        <v>34</v>
      </c>
      <c r="B67" s="11" t="b">
        <v>0</v>
      </c>
      <c r="C67" s="12" t="s">
        <v>38</v>
      </c>
      <c r="D67">
        <f t="shared" si="5"/>
        <v>0</v>
      </c>
    </row>
    <row r="68" spans="1:9" ht="15" thickBot="1" x14ac:dyDescent="0.4">
      <c r="A68" s="13" t="s">
        <v>35</v>
      </c>
      <c r="B68" s="13"/>
      <c r="C68" s="13"/>
      <c r="D68" s="13">
        <f>SUM(D39:D67)</f>
        <v>11</v>
      </c>
    </row>
    <row r="69" spans="1:9" ht="15.5" thickTop="1" thickBot="1" x14ac:dyDescent="0.4">
      <c r="A69" s="13" t="s">
        <v>39</v>
      </c>
      <c r="B69" s="13"/>
      <c r="C69" s="13"/>
      <c r="D69" s="15">
        <f>D68/22</f>
        <v>0.5</v>
      </c>
    </row>
    <row r="70" spans="1:9" ht="15" thickTop="1" x14ac:dyDescent="0.35"/>
    <row r="71" spans="1:9" ht="23.5" x14ac:dyDescent="0.55000000000000004">
      <c r="A71" s="17" t="s">
        <v>36</v>
      </c>
      <c r="B71" s="17"/>
      <c r="C71" s="17"/>
      <c r="D71" s="17"/>
      <c r="F71" s="17" t="s">
        <v>36</v>
      </c>
      <c r="G71" s="17"/>
      <c r="H71" s="17"/>
      <c r="I71" s="17"/>
    </row>
    <row r="72" spans="1:9" ht="17.5" thickBot="1" x14ac:dyDescent="0.45">
      <c r="A72" s="18" t="s">
        <v>116</v>
      </c>
      <c r="B72" s="18"/>
      <c r="C72" s="18"/>
      <c r="D72" s="18"/>
      <c r="F72" s="18" t="s">
        <v>206</v>
      </c>
      <c r="G72" s="18"/>
      <c r="H72" s="18"/>
      <c r="I72" s="18"/>
    </row>
    <row r="73" spans="1:9" ht="15" thickTop="1" x14ac:dyDescent="0.35">
      <c r="A73" s="1" t="s">
        <v>0</v>
      </c>
      <c r="B73" s="8" t="s">
        <v>5</v>
      </c>
      <c r="C73" s="8" t="s">
        <v>6</v>
      </c>
      <c r="D73" s="8" t="s">
        <v>3</v>
      </c>
      <c r="F73" s="1" t="s">
        <v>0</v>
      </c>
      <c r="G73" s="8" t="s">
        <v>5</v>
      </c>
      <c r="H73" s="8" t="s">
        <v>6</v>
      </c>
      <c r="I73" s="8" t="s">
        <v>3</v>
      </c>
    </row>
    <row r="74" spans="1:9" x14ac:dyDescent="0.35">
      <c r="A74" t="s">
        <v>11</v>
      </c>
      <c r="B74" s="4">
        <v>14</v>
      </c>
      <c r="C74" s="4">
        <f>B74</f>
        <v>14</v>
      </c>
      <c r="D74" s="12" t="s">
        <v>38</v>
      </c>
      <c r="F74" t="s">
        <v>11</v>
      </c>
      <c r="G74" s="4">
        <v>0</v>
      </c>
      <c r="H74" s="4">
        <f>G74</f>
        <v>0</v>
      </c>
      <c r="I74" s="12" t="s">
        <v>38</v>
      </c>
    </row>
    <row r="75" spans="1:9" x14ac:dyDescent="0.35">
      <c r="A75" t="s">
        <v>12</v>
      </c>
      <c r="B75" s="5">
        <v>20</v>
      </c>
      <c r="C75" s="5">
        <f>B75</f>
        <v>20</v>
      </c>
      <c r="D75" s="12" t="s">
        <v>38</v>
      </c>
      <c r="F75" t="s">
        <v>12</v>
      </c>
      <c r="G75" s="5">
        <v>0</v>
      </c>
      <c r="H75" s="5">
        <f>G75</f>
        <v>0</v>
      </c>
      <c r="I75" s="12" t="s">
        <v>38</v>
      </c>
    </row>
    <row r="76" spans="1:9" x14ac:dyDescent="0.35">
      <c r="A76" t="s">
        <v>8</v>
      </c>
      <c r="B76" s="2" t="s">
        <v>99</v>
      </c>
      <c r="C76" s="2" t="str">
        <f>CONCATENATE(ROUND(C74, 3), "i + ", ROUND(C75, 3),"j")</f>
        <v>14i + 20j</v>
      </c>
      <c r="D76">
        <f>IF(EXACT(B76,C76), 1, 0)</f>
        <v>0</v>
      </c>
      <c r="F76" t="s">
        <v>8</v>
      </c>
      <c r="G76" s="2">
        <v>0</v>
      </c>
      <c r="H76" s="2" t="str">
        <f>CONCATENATE(ROUND(H74, 3), "i + ", ROUND(H75, 3),"j")</f>
        <v>0i + 0j</v>
      </c>
      <c r="I76">
        <f>IF(EXACT(G76,H76), 1, 0)</f>
        <v>0</v>
      </c>
    </row>
    <row r="77" spans="1:9" x14ac:dyDescent="0.35">
      <c r="A77" t="s">
        <v>28</v>
      </c>
      <c r="B77" s="3">
        <v>0</v>
      </c>
      <c r="C77" s="3">
        <f>SQRT(C74^2 + C75^2)</f>
        <v>24.413111231467404</v>
      </c>
      <c r="D77">
        <f>IF(AND(B77&lt;=C77+0.1,B77&gt;=C77-0.1), 1, 0)</f>
        <v>0</v>
      </c>
      <c r="F77" t="s">
        <v>28</v>
      </c>
      <c r="G77" s="3">
        <v>0</v>
      </c>
      <c r="H77" s="3">
        <f>SQRT(H74^2 + H75^2)</f>
        <v>0</v>
      </c>
      <c r="I77">
        <f>IF(AND(G77&lt;=H77+0.1,G77&gt;=H77-0.1), 1, 0)</f>
        <v>1</v>
      </c>
    </row>
    <row r="78" spans="1:9" x14ac:dyDescent="0.35">
      <c r="A78" t="s">
        <v>9</v>
      </c>
      <c r="B78" s="4">
        <v>8</v>
      </c>
      <c r="C78" s="4">
        <f>B78</f>
        <v>8</v>
      </c>
      <c r="D78">
        <f>IF(B78=C78, 1, 0)</f>
        <v>1</v>
      </c>
      <c r="F78" t="s">
        <v>9</v>
      </c>
      <c r="G78" s="4">
        <v>0</v>
      </c>
      <c r="H78" s="4">
        <f>G78</f>
        <v>0</v>
      </c>
      <c r="I78">
        <f>IF(G78=H78, 1, 0)</f>
        <v>1</v>
      </c>
    </row>
    <row r="79" spans="1:9" x14ac:dyDescent="0.35">
      <c r="A79" t="s">
        <v>10</v>
      </c>
      <c r="B79" s="5">
        <v>2</v>
      </c>
      <c r="C79" s="5">
        <f>B79</f>
        <v>2</v>
      </c>
      <c r="D79">
        <f t="shared" ref="D79:D81" si="6">IF(B79=C79, 1, 0)</f>
        <v>1</v>
      </c>
      <c r="F79" t="s">
        <v>10</v>
      </c>
      <c r="G79" s="5">
        <v>0</v>
      </c>
      <c r="H79" s="5">
        <f>G79</f>
        <v>0</v>
      </c>
      <c r="I79">
        <f t="shared" ref="I79:I81" si="7">IF(G79=H79, 1, 0)</f>
        <v>1</v>
      </c>
    </row>
    <row r="80" spans="1:9" x14ac:dyDescent="0.35">
      <c r="A80" t="s">
        <v>13</v>
      </c>
      <c r="B80" s="4">
        <v>22</v>
      </c>
      <c r="C80" s="4">
        <f>C74+C78</f>
        <v>22</v>
      </c>
      <c r="D80">
        <f t="shared" si="6"/>
        <v>1</v>
      </c>
      <c r="F80" t="s">
        <v>13</v>
      </c>
      <c r="G80" s="4">
        <v>0</v>
      </c>
      <c r="H80" s="4">
        <f>H74+H78</f>
        <v>0</v>
      </c>
      <c r="I80">
        <f t="shared" si="7"/>
        <v>1</v>
      </c>
    </row>
    <row r="81" spans="1:9" x14ac:dyDescent="0.35">
      <c r="A81" t="s">
        <v>14</v>
      </c>
      <c r="B81" s="5">
        <v>22</v>
      </c>
      <c r="C81" s="5">
        <f>C75+C79</f>
        <v>22</v>
      </c>
      <c r="D81">
        <f t="shared" si="6"/>
        <v>1</v>
      </c>
      <c r="F81" t="s">
        <v>14</v>
      </c>
      <c r="G81" s="5">
        <v>0</v>
      </c>
      <c r="H81" s="5">
        <f>H75+H79</f>
        <v>0</v>
      </c>
      <c r="I81">
        <f t="shared" si="7"/>
        <v>1</v>
      </c>
    </row>
    <row r="82" spans="1:9" x14ac:dyDescent="0.35">
      <c r="A82" t="s">
        <v>7</v>
      </c>
      <c r="B82" s="2" t="s">
        <v>114</v>
      </c>
      <c r="C82" s="2" t="str">
        <f>CONCATENATE(ROUND(C80, 3), "i + ", ROUND(C81, 3),"j")</f>
        <v>22i + 22j</v>
      </c>
      <c r="D82">
        <f>IF(EXACT(B82, C82), 1, IF(EXACT(B82, CONCATENATE(B80, "i + ", B81, "j")), 0.5, 0))</f>
        <v>1</v>
      </c>
      <c r="F82" t="s">
        <v>7</v>
      </c>
      <c r="G82" s="2">
        <v>0</v>
      </c>
      <c r="H82" s="2" t="str">
        <f>CONCATENATE(ROUND(H80, 3), "i + ", ROUND(H81, 3),"j")</f>
        <v>0i + 0j</v>
      </c>
      <c r="I82">
        <f>IF(EXACT(G82, H82), 1, IF(EXACT(G82, CONCATENATE(G80, "i + ", G81, "j")), 0.5, 0))</f>
        <v>0</v>
      </c>
    </row>
    <row r="83" spans="1:9" x14ac:dyDescent="0.35">
      <c r="A83" t="s">
        <v>17</v>
      </c>
      <c r="B83" s="4">
        <v>0</v>
      </c>
      <c r="C83" s="4">
        <f>B83</f>
        <v>0</v>
      </c>
      <c r="D83" s="12" t="s">
        <v>38</v>
      </c>
      <c r="F83" t="s">
        <v>17</v>
      </c>
      <c r="G83" s="4">
        <v>0</v>
      </c>
      <c r="H83" s="4">
        <f>G83</f>
        <v>0</v>
      </c>
      <c r="I83" s="12" t="s">
        <v>38</v>
      </c>
    </row>
    <row r="84" spans="1:9" x14ac:dyDescent="0.35">
      <c r="A84" t="s">
        <v>18</v>
      </c>
      <c r="B84" s="5">
        <v>0</v>
      </c>
      <c r="C84" s="5">
        <f>B84</f>
        <v>0</v>
      </c>
      <c r="D84" s="12" t="s">
        <v>38</v>
      </c>
      <c r="F84" t="s">
        <v>18</v>
      </c>
      <c r="G84" s="5">
        <v>0</v>
      </c>
      <c r="H84" s="5">
        <f>G84</f>
        <v>0</v>
      </c>
      <c r="I84" s="12" t="s">
        <v>38</v>
      </c>
    </row>
    <row r="85" spans="1:9" x14ac:dyDescent="0.35">
      <c r="A85" t="s">
        <v>15</v>
      </c>
      <c r="B85" s="4">
        <v>0.74299999999999999</v>
      </c>
      <c r="C85" s="4" t="e">
        <f>C83/(SQRT(C83^2 + C84^2))</f>
        <v>#DIV/0!</v>
      </c>
      <c r="D85">
        <v>0</v>
      </c>
      <c r="F85" t="s">
        <v>15</v>
      </c>
      <c r="G85" s="4">
        <v>0.70699999999999996</v>
      </c>
      <c r="H85" s="4" t="e">
        <f>H83/(SQRT(H83^2 + H84^2))</f>
        <v>#DIV/0!</v>
      </c>
      <c r="I85">
        <v>0</v>
      </c>
    </row>
    <row r="86" spans="1:9" x14ac:dyDescent="0.35">
      <c r="A86" t="s">
        <v>16</v>
      </c>
      <c r="B86" s="5">
        <v>0.66800000000000004</v>
      </c>
      <c r="C86" s="5" t="e">
        <f>C84/(SQRT(C83^2 + C84^2))</f>
        <v>#DIV/0!</v>
      </c>
      <c r="D86">
        <v>0</v>
      </c>
      <c r="F86" t="s">
        <v>16</v>
      </c>
      <c r="G86" s="5">
        <v>0.70699999999999996</v>
      </c>
      <c r="H86" s="5" t="e">
        <f>H84/(SQRT(H83^2 + H84^2))</f>
        <v>#DIV/0!</v>
      </c>
      <c r="I86">
        <v>0</v>
      </c>
    </row>
    <row r="87" spans="1:9" x14ac:dyDescent="0.35">
      <c r="A87" t="s">
        <v>4</v>
      </c>
      <c r="B87" s="7" t="s">
        <v>115</v>
      </c>
      <c r="C87" s="7" t="e">
        <f>CONCATENATE(ROUND(C85, 3), "i + ", ROUND(C86, 3),"j")</f>
        <v>#DIV/0!</v>
      </c>
      <c r="D87">
        <v>0</v>
      </c>
      <c r="F87" t="s">
        <v>4</v>
      </c>
      <c r="G87" s="7" t="s">
        <v>167</v>
      </c>
      <c r="H87" s="7" t="e">
        <f>CONCATENATE(ROUND(H85, 3), "i + ", ROUND(H86, 3),"j")</f>
        <v>#DIV/0!</v>
      </c>
      <c r="I87">
        <v>0</v>
      </c>
    </row>
    <row r="88" spans="1:9" x14ac:dyDescent="0.35">
      <c r="A88" t="s">
        <v>29</v>
      </c>
      <c r="B88" s="3">
        <v>24.4</v>
      </c>
      <c r="C88" s="3">
        <f>B88</f>
        <v>24.4</v>
      </c>
      <c r="D88">
        <f>IF(AND(B88&lt;=C88+0.1,B88&gt;=C88-0.1), 1, 0)</f>
        <v>1</v>
      </c>
      <c r="F88" t="s">
        <v>29</v>
      </c>
      <c r="G88" s="3">
        <v>24.4</v>
      </c>
      <c r="H88" s="3">
        <f>G88</f>
        <v>24.4</v>
      </c>
      <c r="I88">
        <f>IF(AND(G88&lt;=H88+0.1,G88&gt;=H88-0.1), 1, 0)</f>
        <v>1</v>
      </c>
    </row>
    <row r="89" spans="1:9" x14ac:dyDescent="0.35">
      <c r="A89" t="s">
        <v>19</v>
      </c>
      <c r="B89" s="4">
        <v>0</v>
      </c>
      <c r="C89" s="4" t="e">
        <f>(-C85*C88) + C83</f>
        <v>#DIV/0!</v>
      </c>
      <c r="D89">
        <v>0</v>
      </c>
      <c r="F89" t="s">
        <v>19</v>
      </c>
      <c r="G89" s="4">
        <v>0</v>
      </c>
      <c r="H89" s="4" t="e">
        <f>(-H85*H88) + H83</f>
        <v>#DIV/0!</v>
      </c>
      <c r="I89">
        <v>0</v>
      </c>
    </row>
    <row r="90" spans="1:9" x14ac:dyDescent="0.35">
      <c r="A90" t="s">
        <v>20</v>
      </c>
      <c r="B90" s="5">
        <v>0</v>
      </c>
      <c r="C90" s="5" t="e">
        <f>(-C86*C88) + C84</f>
        <v>#DIV/0!</v>
      </c>
      <c r="D90">
        <v>0</v>
      </c>
      <c r="F90" t="s">
        <v>20</v>
      </c>
      <c r="G90" s="5">
        <v>0</v>
      </c>
      <c r="H90" s="5" t="e">
        <f>(-H86*H88) + H84</f>
        <v>#DIV/0!</v>
      </c>
      <c r="I90">
        <v>0</v>
      </c>
    </row>
    <row r="91" spans="1:9" x14ac:dyDescent="0.35">
      <c r="A91" t="s">
        <v>21</v>
      </c>
      <c r="B91" s="9">
        <f>14.696/-16.346</f>
        <v>-0.89905787348586808</v>
      </c>
      <c r="C91" s="6" t="e">
        <f>(C84-C90)/(C83-C89)</f>
        <v>#DIV/0!</v>
      </c>
      <c r="D91">
        <v>0</v>
      </c>
      <c r="F91" t="s">
        <v>21</v>
      </c>
      <c r="G91" s="9">
        <v>0</v>
      </c>
      <c r="H91" s="6" t="e">
        <f>(H84-H90)/(H83-H89)</f>
        <v>#DIV/0!</v>
      </c>
      <c r="I91">
        <v>0</v>
      </c>
    </row>
    <row r="92" spans="1:9" x14ac:dyDescent="0.35">
      <c r="A92" t="s">
        <v>22</v>
      </c>
      <c r="B92" s="6">
        <f>16.346/14.696</f>
        <v>1.1122754491017965</v>
      </c>
      <c r="C92" s="6" t="e">
        <f>-(1/C91)</f>
        <v>#DIV/0!</v>
      </c>
      <c r="D92">
        <v>0</v>
      </c>
      <c r="F92" t="s">
        <v>22</v>
      </c>
      <c r="G92" s="6">
        <v>0</v>
      </c>
      <c r="H92" s="6" t="e">
        <f>-(1/H91)</f>
        <v>#DIV/0!</v>
      </c>
      <c r="I92">
        <v>0</v>
      </c>
    </row>
    <row r="93" spans="1:9" x14ac:dyDescent="0.35">
      <c r="A93" t="s">
        <v>23</v>
      </c>
      <c r="B93" s="4">
        <v>0</v>
      </c>
      <c r="C93" s="10" t="s">
        <v>38</v>
      </c>
      <c r="D93" s="12" t="s">
        <v>38</v>
      </c>
      <c r="F93" t="s">
        <v>23</v>
      </c>
      <c r="G93" s="4">
        <v>0</v>
      </c>
      <c r="H93" s="10" t="s">
        <v>38</v>
      </c>
      <c r="I93" s="12" t="s">
        <v>38</v>
      </c>
    </row>
    <row r="94" spans="1:9" x14ac:dyDescent="0.35">
      <c r="A94" t="s">
        <v>24</v>
      </c>
      <c r="B94" s="5">
        <v>0</v>
      </c>
      <c r="C94" s="12" t="s">
        <v>38</v>
      </c>
      <c r="D94" s="12" t="s">
        <v>38</v>
      </c>
      <c r="F94" t="s">
        <v>24</v>
      </c>
      <c r="G94" s="5">
        <v>0</v>
      </c>
      <c r="H94" s="12" t="s">
        <v>38</v>
      </c>
      <c r="I94" s="12" t="s">
        <v>38</v>
      </c>
    </row>
    <row r="95" spans="1:9" x14ac:dyDescent="0.35">
      <c r="A95" t="s">
        <v>25</v>
      </c>
      <c r="B95" s="4">
        <v>0</v>
      </c>
      <c r="C95" s="10" t="s">
        <v>38</v>
      </c>
      <c r="D95" s="12" t="s">
        <v>38</v>
      </c>
      <c r="F95" t="s">
        <v>25</v>
      </c>
      <c r="G95" s="4">
        <v>0</v>
      </c>
      <c r="H95" s="10" t="s">
        <v>38</v>
      </c>
      <c r="I95" s="12" t="s">
        <v>38</v>
      </c>
    </row>
    <row r="96" spans="1:9" x14ac:dyDescent="0.35">
      <c r="A96" t="s">
        <v>26</v>
      </c>
      <c r="B96" s="5">
        <v>0</v>
      </c>
      <c r="C96" s="14" t="s">
        <v>38</v>
      </c>
      <c r="D96" s="12" t="s">
        <v>38</v>
      </c>
      <c r="F96" t="s">
        <v>26</v>
      </c>
      <c r="G96" s="5">
        <v>0</v>
      </c>
      <c r="H96" s="14" t="s">
        <v>38</v>
      </c>
      <c r="I96" s="12" t="s">
        <v>38</v>
      </c>
    </row>
    <row r="97" spans="1:9" x14ac:dyDescent="0.35">
      <c r="A97" t="s">
        <v>27</v>
      </c>
      <c r="B97" s="3">
        <v>0</v>
      </c>
      <c r="C97" s="3">
        <f>SQRT((B96-B94)^2 + (B95-B93)^2)</f>
        <v>0</v>
      </c>
      <c r="D97">
        <v>0</v>
      </c>
      <c r="F97" t="s">
        <v>27</v>
      </c>
      <c r="G97" s="3">
        <v>0</v>
      </c>
      <c r="H97" s="3">
        <f>SQRT((G96-G94)^2 + (G95-G93)^2)</f>
        <v>0</v>
      </c>
      <c r="I97">
        <v>0</v>
      </c>
    </row>
    <row r="98" spans="1:9" x14ac:dyDescent="0.35">
      <c r="A98" t="s">
        <v>30</v>
      </c>
      <c r="B98" s="11" t="b">
        <v>1</v>
      </c>
      <c r="C98" s="12" t="s">
        <v>38</v>
      </c>
      <c r="D98">
        <f>IF(EXACT(B98,"TRUE"), 1, 0)</f>
        <v>1</v>
      </c>
      <c r="F98" t="s">
        <v>30</v>
      </c>
      <c r="G98" s="11" t="b">
        <v>0</v>
      </c>
      <c r="H98" s="12" t="s">
        <v>38</v>
      </c>
      <c r="I98">
        <f>IF(EXACT(G98,"TRUE"), 1, 0)</f>
        <v>0</v>
      </c>
    </row>
    <row r="99" spans="1:9" x14ac:dyDescent="0.35">
      <c r="A99" t="s">
        <v>31</v>
      </c>
      <c r="B99" s="11" t="b">
        <v>1</v>
      </c>
      <c r="C99" s="12" t="s">
        <v>38</v>
      </c>
      <c r="D99">
        <f t="shared" ref="D99:D102" si="8">IF(EXACT(B99,"TRUE"), 1, 0)</f>
        <v>1</v>
      </c>
      <c r="F99" t="s">
        <v>31</v>
      </c>
      <c r="G99" s="11" t="b">
        <v>0</v>
      </c>
      <c r="H99" s="12" t="s">
        <v>38</v>
      </c>
      <c r="I99">
        <f t="shared" ref="I99:I102" si="9">IF(EXACT(G99,"TRUE"), 1, 0)</f>
        <v>0</v>
      </c>
    </row>
    <row r="100" spans="1:9" x14ac:dyDescent="0.35">
      <c r="A100" t="s">
        <v>32</v>
      </c>
      <c r="B100" s="11" t="b">
        <v>1</v>
      </c>
      <c r="C100" s="12" t="s">
        <v>38</v>
      </c>
      <c r="D100">
        <f t="shared" si="8"/>
        <v>1</v>
      </c>
      <c r="F100" t="s">
        <v>32</v>
      </c>
      <c r="G100" s="11" t="b">
        <v>0</v>
      </c>
      <c r="H100" s="12" t="s">
        <v>38</v>
      </c>
      <c r="I100">
        <f t="shared" si="9"/>
        <v>0</v>
      </c>
    </row>
    <row r="101" spans="1:9" x14ac:dyDescent="0.35">
      <c r="A101" t="s">
        <v>33</v>
      </c>
      <c r="B101" s="11" t="b">
        <v>1</v>
      </c>
      <c r="C101" s="12" t="s">
        <v>38</v>
      </c>
      <c r="D101">
        <f t="shared" si="8"/>
        <v>1</v>
      </c>
      <c r="F101" t="s">
        <v>33</v>
      </c>
      <c r="G101" s="11" t="b">
        <v>0</v>
      </c>
      <c r="H101" s="12" t="s">
        <v>38</v>
      </c>
      <c r="I101">
        <f t="shared" si="9"/>
        <v>0</v>
      </c>
    </row>
    <row r="102" spans="1:9" x14ac:dyDescent="0.35">
      <c r="A102" t="s">
        <v>34</v>
      </c>
      <c r="B102" s="11" t="b">
        <v>0</v>
      </c>
      <c r="C102" s="12" t="s">
        <v>38</v>
      </c>
      <c r="D102">
        <f t="shared" si="8"/>
        <v>0</v>
      </c>
      <c r="F102" t="s">
        <v>34</v>
      </c>
      <c r="G102" s="11" t="b">
        <v>0</v>
      </c>
      <c r="H102" s="12" t="s">
        <v>38</v>
      </c>
      <c r="I102">
        <f t="shared" si="9"/>
        <v>0</v>
      </c>
    </row>
    <row r="103" spans="1:9" ht="15" thickBot="1" x14ac:dyDescent="0.4">
      <c r="A103" s="13" t="s">
        <v>35</v>
      </c>
      <c r="B103" s="13"/>
      <c r="C103" s="13"/>
      <c r="D103" s="13">
        <f>SUM(D74:D102)</f>
        <v>10</v>
      </c>
      <c r="F103" s="13" t="s">
        <v>35</v>
      </c>
      <c r="G103" s="13"/>
      <c r="H103" s="13"/>
      <c r="I103" s="13">
        <f>SUM(I74:I102)</f>
        <v>6</v>
      </c>
    </row>
    <row r="104" spans="1:9" ht="15.5" thickTop="1" thickBot="1" x14ac:dyDescent="0.4">
      <c r="A104" s="13" t="s">
        <v>39</v>
      </c>
      <c r="B104" s="13"/>
      <c r="C104" s="13"/>
      <c r="D104" s="15">
        <f>D103/22</f>
        <v>0.45454545454545453</v>
      </c>
      <c r="F104" s="13" t="s">
        <v>39</v>
      </c>
      <c r="G104" s="13"/>
      <c r="H104" s="13"/>
      <c r="I104" s="15">
        <f>I103/22</f>
        <v>0.27272727272727271</v>
      </c>
    </row>
    <row r="105" spans="1:9" ht="15" thickTop="1" x14ac:dyDescent="0.35"/>
    <row r="106" spans="1:9" ht="23.5" x14ac:dyDescent="0.55000000000000004">
      <c r="A106" s="17" t="s">
        <v>36</v>
      </c>
      <c r="B106" s="17"/>
      <c r="C106" s="17"/>
      <c r="D106" s="17"/>
      <c r="F106" s="17" t="s">
        <v>36</v>
      </c>
      <c r="G106" s="17"/>
      <c r="H106" s="17"/>
      <c r="I106" s="17"/>
    </row>
    <row r="107" spans="1:9" ht="17.5" thickBot="1" x14ac:dyDescent="0.45">
      <c r="A107" s="18" t="s">
        <v>152</v>
      </c>
      <c r="B107" s="18"/>
      <c r="C107" s="18"/>
      <c r="D107" s="18"/>
      <c r="F107" s="18" t="s">
        <v>151</v>
      </c>
      <c r="G107" s="18"/>
      <c r="H107" s="18"/>
      <c r="I107" s="18"/>
    </row>
    <row r="108" spans="1:9" ht="15" thickTop="1" x14ac:dyDescent="0.35">
      <c r="A108" s="1" t="s">
        <v>0</v>
      </c>
      <c r="B108" s="8" t="s">
        <v>5</v>
      </c>
      <c r="C108" s="8" t="s">
        <v>6</v>
      </c>
      <c r="D108" s="8" t="s">
        <v>3</v>
      </c>
      <c r="F108" s="1" t="s">
        <v>0</v>
      </c>
      <c r="G108" s="8" t="s">
        <v>5</v>
      </c>
      <c r="H108" s="8" t="s">
        <v>6</v>
      </c>
      <c r="I108" s="8" t="s">
        <v>3</v>
      </c>
    </row>
    <row r="109" spans="1:9" x14ac:dyDescent="0.35">
      <c r="A109" t="s">
        <v>11</v>
      </c>
      <c r="B109" s="4">
        <v>0</v>
      </c>
      <c r="C109" s="4">
        <f>B109</f>
        <v>0</v>
      </c>
      <c r="D109" s="12" t="s">
        <v>38</v>
      </c>
      <c r="F109" t="s">
        <v>11</v>
      </c>
      <c r="G109" s="4">
        <v>4</v>
      </c>
      <c r="H109" s="4">
        <f>G109</f>
        <v>4</v>
      </c>
      <c r="I109" s="12" t="s">
        <v>38</v>
      </c>
    </row>
    <row r="110" spans="1:9" x14ac:dyDescent="0.35">
      <c r="A110" t="s">
        <v>12</v>
      </c>
      <c r="B110" s="5">
        <v>22</v>
      </c>
      <c r="C110" s="5">
        <f>B110</f>
        <v>22</v>
      </c>
      <c r="D110" s="12" t="s">
        <v>38</v>
      </c>
      <c r="F110" t="s">
        <v>12</v>
      </c>
      <c r="G110" s="5">
        <v>8</v>
      </c>
      <c r="H110" s="5">
        <f>G110</f>
        <v>8</v>
      </c>
      <c r="I110" s="12" t="s">
        <v>38</v>
      </c>
    </row>
    <row r="111" spans="1:9" x14ac:dyDescent="0.35">
      <c r="A111" t="s">
        <v>8</v>
      </c>
      <c r="B111" s="2" t="s">
        <v>123</v>
      </c>
      <c r="C111" s="2" t="str">
        <f>CONCATENATE(ROUND(C109, 3), "i + ", ROUND(C110, 3),"j")</f>
        <v>0i + 22j</v>
      </c>
      <c r="D111">
        <f>IF(EXACT(B111,C111), 1, 0)</f>
        <v>1</v>
      </c>
      <c r="F111" t="s">
        <v>8</v>
      </c>
      <c r="G111" s="2" t="s">
        <v>153</v>
      </c>
      <c r="H111" s="2" t="str">
        <f>CONCATENATE(ROUND(H109, 3), "i + ", ROUND(H110, 3),"j")</f>
        <v>4i + 8j</v>
      </c>
      <c r="I111">
        <f>IF(EXACT(G111,H111), 1, 0)</f>
        <v>1</v>
      </c>
    </row>
    <row r="112" spans="1:9" x14ac:dyDescent="0.35">
      <c r="A112" t="s">
        <v>28</v>
      </c>
      <c r="B112" s="3">
        <v>24</v>
      </c>
      <c r="C112" s="3">
        <f>SQRT(C109^2 + C110^2)</f>
        <v>22</v>
      </c>
      <c r="D112">
        <f>IF(AND(B112&lt;=C112+0.1,B112&gt;=C112-0.1), 1, 0)</f>
        <v>0</v>
      </c>
      <c r="F112" t="s">
        <v>28</v>
      </c>
      <c r="G112" s="3">
        <v>8.94</v>
      </c>
      <c r="H112" s="3">
        <f>SQRT(H109^2 + H110^2)</f>
        <v>8.9442719099991592</v>
      </c>
      <c r="I112">
        <f>IF(AND(G112&lt;=H112+0.1,G112&gt;=H112-0.1), 1, 0)</f>
        <v>1</v>
      </c>
    </row>
    <row r="113" spans="1:9" x14ac:dyDescent="0.35">
      <c r="A113" t="s">
        <v>9</v>
      </c>
      <c r="B113" s="4">
        <v>8</v>
      </c>
      <c r="C113" s="4">
        <f>B113</f>
        <v>8</v>
      </c>
      <c r="D113">
        <f>IF(B113=C113, 1, 0)</f>
        <v>1</v>
      </c>
      <c r="F113" t="s">
        <v>9</v>
      </c>
      <c r="G113" s="4">
        <v>0</v>
      </c>
      <c r="H113" s="4">
        <f>G113</f>
        <v>0</v>
      </c>
      <c r="I113">
        <f>IF(G113=H113, 1, 0)</f>
        <v>1</v>
      </c>
    </row>
    <row r="114" spans="1:9" x14ac:dyDescent="0.35">
      <c r="A114" t="s">
        <v>10</v>
      </c>
      <c r="B114" s="5">
        <v>2</v>
      </c>
      <c r="C114" s="5">
        <f>B114</f>
        <v>2</v>
      </c>
      <c r="D114">
        <f t="shared" ref="D114:D116" si="10">IF(B114=C114, 1, 0)</f>
        <v>1</v>
      </c>
      <c r="F114" t="s">
        <v>10</v>
      </c>
      <c r="G114" s="5">
        <v>0</v>
      </c>
      <c r="H114" s="5">
        <f>G114</f>
        <v>0</v>
      </c>
      <c r="I114">
        <f t="shared" ref="I114:I116" si="11">IF(G114=H114, 1, 0)</f>
        <v>1</v>
      </c>
    </row>
    <row r="115" spans="1:9" x14ac:dyDescent="0.35">
      <c r="A115" t="s">
        <v>13</v>
      </c>
      <c r="B115" s="4">
        <v>8</v>
      </c>
      <c r="C115" s="4">
        <f>C109+C113</f>
        <v>8</v>
      </c>
      <c r="D115">
        <f t="shared" si="10"/>
        <v>1</v>
      </c>
      <c r="F115" t="s">
        <v>13</v>
      </c>
      <c r="G115" s="4">
        <v>12</v>
      </c>
      <c r="H115" s="4">
        <f>H109+H113</f>
        <v>4</v>
      </c>
      <c r="I115">
        <f t="shared" si="11"/>
        <v>0</v>
      </c>
    </row>
    <row r="116" spans="1:9" x14ac:dyDescent="0.35">
      <c r="A116" t="s">
        <v>14</v>
      </c>
      <c r="B116" s="5">
        <v>24</v>
      </c>
      <c r="C116" s="5">
        <f>C110+C114</f>
        <v>24</v>
      </c>
      <c r="D116">
        <f t="shared" si="10"/>
        <v>1</v>
      </c>
      <c r="F116" t="s">
        <v>14</v>
      </c>
      <c r="G116" s="5">
        <v>10</v>
      </c>
      <c r="H116" s="5">
        <f>H110+H114</f>
        <v>8</v>
      </c>
      <c r="I116">
        <f t="shared" si="11"/>
        <v>0</v>
      </c>
    </row>
    <row r="117" spans="1:9" x14ac:dyDescent="0.35">
      <c r="A117" t="s">
        <v>7</v>
      </c>
      <c r="B117" s="2" t="s">
        <v>122</v>
      </c>
      <c r="C117" s="2" t="str">
        <f>CONCATENATE(ROUND(C115, 3), "i + ", ROUND(C116, 3),"j")</f>
        <v>8i + 24j</v>
      </c>
      <c r="D117">
        <f>IF(EXACT(B117, C117), 1, IF(EXACT(B117, CONCATENATE(B115, "i + ", B116, "j")), 0.5, 0))</f>
        <v>1</v>
      </c>
      <c r="F117" t="s">
        <v>7</v>
      </c>
      <c r="G117" s="2" t="s">
        <v>154</v>
      </c>
      <c r="H117" s="2" t="str">
        <f>CONCATENATE(ROUND(H115, 3), "i + ", ROUND(H116, 3),"j")</f>
        <v>4i + 8j</v>
      </c>
      <c r="I117">
        <f>IF(EXACT(G117, H117), 1, IF(EXACT(G117, CONCATENATE(G115, "i + ", G116, "j")), 0.5, 0))</f>
        <v>0.5</v>
      </c>
    </row>
    <row r="118" spans="1:9" x14ac:dyDescent="0.35">
      <c r="A118" t="s">
        <v>17</v>
      </c>
      <c r="B118" s="4">
        <v>0</v>
      </c>
      <c r="C118" s="4">
        <f>B118</f>
        <v>0</v>
      </c>
      <c r="D118" s="12" t="s">
        <v>38</v>
      </c>
      <c r="F118" t="s">
        <v>17</v>
      </c>
      <c r="G118" s="4">
        <v>8</v>
      </c>
      <c r="H118" s="4">
        <f>G118</f>
        <v>8</v>
      </c>
      <c r="I118" s="12" t="s">
        <v>38</v>
      </c>
    </row>
    <row r="119" spans="1:9" x14ac:dyDescent="0.35">
      <c r="A119" t="s">
        <v>18</v>
      </c>
      <c r="B119" s="5">
        <v>0</v>
      </c>
      <c r="C119" s="5">
        <f>B119</f>
        <v>0</v>
      </c>
      <c r="D119" s="12" t="s">
        <v>38</v>
      </c>
      <c r="F119" t="s">
        <v>18</v>
      </c>
      <c r="G119" s="5">
        <v>24</v>
      </c>
      <c r="H119" s="5">
        <f>G119</f>
        <v>24</v>
      </c>
      <c r="I119" s="12" t="s">
        <v>38</v>
      </c>
    </row>
    <row r="120" spans="1:9" x14ac:dyDescent="0.35">
      <c r="A120" t="s">
        <v>15</v>
      </c>
      <c r="B120" s="4">
        <v>0</v>
      </c>
      <c r="C120" s="4" t="e">
        <f>C118/(SQRT(C118^2 + C119^2))</f>
        <v>#DIV/0!</v>
      </c>
      <c r="D120">
        <v>0</v>
      </c>
      <c r="F120" t="s">
        <v>15</v>
      </c>
      <c r="G120" s="4">
        <v>0</v>
      </c>
      <c r="H120" s="4">
        <f>H118/(SQRT(H118^2 + H119^2))</f>
        <v>0.31622776601683794</v>
      </c>
      <c r="I120">
        <f>IF(AND(G120&lt;=H120+0.1,G120&gt;=H120-0.1), 1, 0)</f>
        <v>0</v>
      </c>
    </row>
    <row r="121" spans="1:9" x14ac:dyDescent="0.35">
      <c r="A121" t="s">
        <v>16</v>
      </c>
      <c r="B121" s="5">
        <v>0</v>
      </c>
      <c r="C121" s="5" t="e">
        <f>C119/(SQRT(C118^2 + C119^2))</f>
        <v>#DIV/0!</v>
      </c>
      <c r="D121">
        <v>0</v>
      </c>
      <c r="F121" t="s">
        <v>16</v>
      </c>
      <c r="G121" s="5">
        <v>0</v>
      </c>
      <c r="H121" s="5">
        <f>H119/(SQRT(H118^2 + H119^2))</f>
        <v>0.94868329805051377</v>
      </c>
      <c r="I121">
        <f>IF(AND(G121&lt;=H121+0.1,G121&gt;=H121-0.1), 1, 0)</f>
        <v>0</v>
      </c>
    </row>
    <row r="122" spans="1:9" x14ac:dyDescent="0.35">
      <c r="A122" t="s">
        <v>4</v>
      </c>
      <c r="B122" s="7">
        <v>0</v>
      </c>
      <c r="C122" s="7" t="e">
        <f>CONCATENATE(ROUND(C120, 3), "i + ", ROUND(C121, 3),"j")</f>
        <v>#DIV/0!</v>
      </c>
      <c r="D122">
        <v>0</v>
      </c>
      <c r="F122" t="s">
        <v>4</v>
      </c>
      <c r="G122" s="7">
        <v>0</v>
      </c>
      <c r="H122" s="7" t="str">
        <f>CONCATENATE(ROUND(H120, 3), "i + ", ROUND(H121, 3),"j")</f>
        <v>0.316i + 0.949j</v>
      </c>
      <c r="I122">
        <f>IF(EXACT(G122, H122), 1, IF(EXACT(G122, CONCATENATE(G120, "i + ", G121, "j")), 0.5, 0))</f>
        <v>0</v>
      </c>
    </row>
    <row r="123" spans="1:9" x14ac:dyDescent="0.35">
      <c r="A123" t="s">
        <v>29</v>
      </c>
      <c r="B123" s="3">
        <v>0</v>
      </c>
      <c r="C123" s="3">
        <f>B123</f>
        <v>0</v>
      </c>
      <c r="D123">
        <v>0</v>
      </c>
      <c r="F123" t="s">
        <v>29</v>
      </c>
      <c r="G123" s="3">
        <v>24</v>
      </c>
      <c r="H123" s="3">
        <f>G123</f>
        <v>24</v>
      </c>
      <c r="I123">
        <f>IF(AND(G123&lt;=H123+0.1,G123&gt;=H123-0.1), 1, 0)</f>
        <v>1</v>
      </c>
    </row>
    <row r="124" spans="1:9" x14ac:dyDescent="0.35">
      <c r="A124" t="s">
        <v>19</v>
      </c>
      <c r="B124" s="4">
        <v>0</v>
      </c>
      <c r="C124" s="4" t="e">
        <f>(-C120*C123) + C118</f>
        <v>#DIV/0!</v>
      </c>
      <c r="D124">
        <v>0</v>
      </c>
      <c r="F124" t="s">
        <v>19</v>
      </c>
      <c r="G124" s="4">
        <v>0</v>
      </c>
      <c r="H124" s="4">
        <f>(-H120*H123) + H118</f>
        <v>0.41053361559588986</v>
      </c>
      <c r="I124">
        <f>IF(AND(G124&lt;=H124+0.1,G124&gt;=H124-0.1), 1, IF((AND(G124&lt;=(-G120*G123) + G118+0.1,G124&gt;=(-G120*G123) + G118-0.1)), 0.5, 0))</f>
        <v>0</v>
      </c>
    </row>
    <row r="125" spans="1:9" x14ac:dyDescent="0.35">
      <c r="A125" t="s">
        <v>20</v>
      </c>
      <c r="B125" s="5">
        <v>0</v>
      </c>
      <c r="C125" s="5" t="e">
        <f>(-C121*C123) + C119</f>
        <v>#DIV/0!</v>
      </c>
      <c r="D125">
        <v>0</v>
      </c>
      <c r="F125" t="s">
        <v>20</v>
      </c>
      <c r="G125" s="5">
        <v>0</v>
      </c>
      <c r="H125" s="5">
        <f>(-H121*H123) + H119</f>
        <v>1.2316008467876713</v>
      </c>
      <c r="I125">
        <f>IF(AND(G125&lt;=H125+0.1,G125&gt;=H125-0.1), 1, IF((AND(G125&lt;=(-G121*G123) + G119+0.1,G125&gt;=(-G121*G123) + G119-0.1)), 0.5, 0))</f>
        <v>0</v>
      </c>
    </row>
    <row r="126" spans="1:9" x14ac:dyDescent="0.35">
      <c r="A126" t="s">
        <v>21</v>
      </c>
      <c r="B126" s="9">
        <v>0</v>
      </c>
      <c r="C126" s="6" t="e">
        <f>(C119-C125)/(C118-C124)</f>
        <v>#DIV/0!</v>
      </c>
      <c r="D126">
        <v>0</v>
      </c>
      <c r="F126" t="s">
        <v>21</v>
      </c>
      <c r="G126" s="9">
        <f>-1/4</f>
        <v>-0.25</v>
      </c>
      <c r="H126" s="6">
        <f>(H119-H125)/(H118-H124)</f>
        <v>2.9999999999999996</v>
      </c>
      <c r="I126">
        <f>IF(AND(G126&lt;=H126+0.1,G126&gt;=H126-0.1), 1, IF(AND(G126&lt;=(G119-G125)/(G118-G124)+0.1,G126&gt;=(G119-G125)/(G118-G124)-0.1), 0.5, 0))</f>
        <v>0</v>
      </c>
    </row>
    <row r="127" spans="1:9" x14ac:dyDescent="0.35">
      <c r="A127" t="s">
        <v>22</v>
      </c>
      <c r="B127" s="6">
        <v>0</v>
      </c>
      <c r="C127" s="6" t="e">
        <f>-(1/C126)</f>
        <v>#DIV/0!</v>
      </c>
      <c r="D127">
        <v>0</v>
      </c>
      <c r="F127" t="s">
        <v>22</v>
      </c>
      <c r="G127" s="6">
        <v>-4</v>
      </c>
      <c r="H127" s="6">
        <f>-(1/H126)</f>
        <v>-0.33333333333333337</v>
      </c>
      <c r="I127">
        <v>0</v>
      </c>
    </row>
    <row r="128" spans="1:9" x14ac:dyDescent="0.35">
      <c r="A128" t="s">
        <v>23</v>
      </c>
      <c r="B128" s="4">
        <v>0</v>
      </c>
      <c r="C128" s="10" t="s">
        <v>38</v>
      </c>
      <c r="D128" s="12" t="s">
        <v>38</v>
      </c>
      <c r="F128" t="s">
        <v>23</v>
      </c>
      <c r="G128" s="4">
        <v>0</v>
      </c>
      <c r="H128" s="10" t="s">
        <v>38</v>
      </c>
      <c r="I128" s="12" t="s">
        <v>38</v>
      </c>
    </row>
    <row r="129" spans="1:9" x14ac:dyDescent="0.35">
      <c r="A129" t="s">
        <v>24</v>
      </c>
      <c r="B129" s="5">
        <v>0</v>
      </c>
      <c r="C129" s="12" t="s">
        <v>38</v>
      </c>
      <c r="D129" s="12" t="s">
        <v>38</v>
      </c>
      <c r="F129" t="s">
        <v>24</v>
      </c>
      <c r="G129" s="5">
        <v>0</v>
      </c>
      <c r="H129" s="12" t="s">
        <v>38</v>
      </c>
      <c r="I129" s="12" t="s">
        <v>38</v>
      </c>
    </row>
    <row r="130" spans="1:9" x14ac:dyDescent="0.35">
      <c r="A130" t="s">
        <v>25</v>
      </c>
      <c r="B130" s="4">
        <v>0</v>
      </c>
      <c r="C130" s="10" t="s">
        <v>38</v>
      </c>
      <c r="D130" s="12" t="s">
        <v>38</v>
      </c>
      <c r="F130" t="s">
        <v>25</v>
      </c>
      <c r="G130" s="4">
        <v>0</v>
      </c>
      <c r="H130" s="10" t="s">
        <v>38</v>
      </c>
      <c r="I130" s="12" t="s">
        <v>38</v>
      </c>
    </row>
    <row r="131" spans="1:9" x14ac:dyDescent="0.35">
      <c r="A131" t="s">
        <v>26</v>
      </c>
      <c r="B131" s="5">
        <v>0</v>
      </c>
      <c r="C131" s="14" t="s">
        <v>38</v>
      </c>
      <c r="D131" s="12" t="s">
        <v>38</v>
      </c>
      <c r="F131" t="s">
        <v>26</v>
      </c>
      <c r="G131" s="5">
        <v>0</v>
      </c>
      <c r="H131" s="14" t="s">
        <v>38</v>
      </c>
      <c r="I131" s="12" t="s">
        <v>38</v>
      </c>
    </row>
    <row r="132" spans="1:9" x14ac:dyDescent="0.35">
      <c r="A132" t="s">
        <v>27</v>
      </c>
      <c r="B132" s="3">
        <v>0</v>
      </c>
      <c r="C132" s="3">
        <f>SQRT((B131-B129)^2 + (B130-B128)^2)</f>
        <v>0</v>
      </c>
      <c r="D132">
        <v>0</v>
      </c>
      <c r="F132" t="s">
        <v>27</v>
      </c>
      <c r="G132" s="3">
        <v>0</v>
      </c>
      <c r="H132" s="3">
        <f>SQRT((G131-G129)^2 + (G130-G128)^2)</f>
        <v>0</v>
      </c>
      <c r="I132">
        <v>0</v>
      </c>
    </row>
    <row r="133" spans="1:9" x14ac:dyDescent="0.35">
      <c r="A133" t="s">
        <v>30</v>
      </c>
      <c r="B133" s="11" t="b">
        <v>1</v>
      </c>
      <c r="C133" s="12" t="s">
        <v>38</v>
      </c>
      <c r="D133">
        <f>IF(EXACT(B133,"TRUE"), 1, 0)</f>
        <v>1</v>
      </c>
      <c r="F133" t="s">
        <v>30</v>
      </c>
      <c r="G133" s="11" t="b">
        <v>1</v>
      </c>
      <c r="H133" s="12" t="s">
        <v>38</v>
      </c>
      <c r="I133">
        <f>IF(EXACT(G133,"TRUE"), 1, 0)</f>
        <v>1</v>
      </c>
    </row>
    <row r="134" spans="1:9" x14ac:dyDescent="0.35">
      <c r="A134" t="s">
        <v>31</v>
      </c>
      <c r="B134" s="11" t="b">
        <v>1</v>
      </c>
      <c r="C134" s="12" t="s">
        <v>38</v>
      </c>
      <c r="D134">
        <f t="shared" ref="D134:D137" si="12">IF(EXACT(B134,"TRUE"), 1, 0)</f>
        <v>1</v>
      </c>
      <c r="F134" t="s">
        <v>31</v>
      </c>
      <c r="G134" s="11" t="b">
        <v>1</v>
      </c>
      <c r="H134" s="12" t="s">
        <v>38</v>
      </c>
      <c r="I134">
        <f t="shared" ref="I134:I137" si="13">IF(EXACT(G134,"TRUE"), 1, 0)</f>
        <v>1</v>
      </c>
    </row>
    <row r="135" spans="1:9" x14ac:dyDescent="0.35">
      <c r="A135" t="s">
        <v>32</v>
      </c>
      <c r="B135" s="11" t="b">
        <v>1</v>
      </c>
      <c r="C135" s="12" t="s">
        <v>38</v>
      </c>
      <c r="D135">
        <f t="shared" si="12"/>
        <v>1</v>
      </c>
      <c r="F135" t="s">
        <v>32</v>
      </c>
      <c r="G135" s="11" t="b">
        <v>1</v>
      </c>
      <c r="H135" s="12" t="s">
        <v>38</v>
      </c>
      <c r="I135">
        <f t="shared" si="13"/>
        <v>1</v>
      </c>
    </row>
    <row r="136" spans="1:9" x14ac:dyDescent="0.35">
      <c r="A136" t="s">
        <v>33</v>
      </c>
      <c r="B136" s="11" t="b">
        <v>0</v>
      </c>
      <c r="C136" s="12" t="s">
        <v>38</v>
      </c>
      <c r="D136">
        <f t="shared" si="12"/>
        <v>0</v>
      </c>
      <c r="F136" t="s">
        <v>33</v>
      </c>
      <c r="G136" s="11" t="b">
        <v>1</v>
      </c>
      <c r="H136" s="12" t="s">
        <v>38</v>
      </c>
      <c r="I136">
        <f t="shared" si="13"/>
        <v>1</v>
      </c>
    </row>
    <row r="137" spans="1:9" x14ac:dyDescent="0.35">
      <c r="A137" t="s">
        <v>34</v>
      </c>
      <c r="B137" s="11" t="b">
        <v>0</v>
      </c>
      <c r="C137" s="12" t="s">
        <v>38</v>
      </c>
      <c r="D137">
        <f t="shared" si="12"/>
        <v>0</v>
      </c>
      <c r="F137" t="s">
        <v>34</v>
      </c>
      <c r="G137" s="11" t="b">
        <v>0</v>
      </c>
      <c r="H137" s="12" t="s">
        <v>38</v>
      </c>
      <c r="I137">
        <f t="shared" si="13"/>
        <v>0</v>
      </c>
    </row>
    <row r="138" spans="1:9" ht="15" thickBot="1" x14ac:dyDescent="0.4">
      <c r="A138" s="13" t="s">
        <v>35</v>
      </c>
      <c r="B138" s="13"/>
      <c r="C138" s="13"/>
      <c r="D138" s="13">
        <f>SUM(D109:D137)</f>
        <v>9</v>
      </c>
      <c r="F138" s="13" t="s">
        <v>35</v>
      </c>
      <c r="G138" s="13"/>
      <c r="H138" s="13"/>
      <c r="I138" s="13">
        <f>SUM(I109:I137)</f>
        <v>9.5</v>
      </c>
    </row>
    <row r="139" spans="1:9" ht="15.5" thickTop="1" thickBot="1" x14ac:dyDescent="0.4">
      <c r="A139" s="13" t="s">
        <v>39</v>
      </c>
      <c r="B139" s="13"/>
      <c r="C139" s="13"/>
      <c r="D139" s="15">
        <f>D138/22</f>
        <v>0.40909090909090912</v>
      </c>
      <c r="F139" s="13" t="s">
        <v>39</v>
      </c>
      <c r="G139" s="13"/>
      <c r="H139" s="13"/>
      <c r="I139" s="15">
        <f>I138/22</f>
        <v>0.43181818181818182</v>
      </c>
    </row>
    <row r="140" spans="1:9" ht="15" thickTop="1" x14ac:dyDescent="0.35"/>
    <row r="141" spans="1:9" ht="23.5" x14ac:dyDescent="0.55000000000000004">
      <c r="A141" s="17" t="s">
        <v>36</v>
      </c>
      <c r="B141" s="17"/>
      <c r="C141" s="17"/>
      <c r="D141" s="17"/>
    </row>
    <row r="142" spans="1:9" ht="17.5" thickBot="1" x14ac:dyDescent="0.45">
      <c r="A142" s="18" t="s">
        <v>124</v>
      </c>
      <c r="B142" s="18"/>
      <c r="C142" s="18"/>
      <c r="D142" s="18"/>
    </row>
    <row r="143" spans="1:9" ht="15" thickTop="1" x14ac:dyDescent="0.35">
      <c r="A143" s="1" t="s">
        <v>0</v>
      </c>
      <c r="B143" s="8" t="s">
        <v>5</v>
      </c>
      <c r="C143" s="8" t="s">
        <v>6</v>
      </c>
      <c r="D143" s="8" t="s">
        <v>3</v>
      </c>
    </row>
    <row r="144" spans="1:9" x14ac:dyDescent="0.35">
      <c r="A144" t="s">
        <v>11</v>
      </c>
      <c r="B144" s="4">
        <v>14</v>
      </c>
      <c r="C144" s="4">
        <f>B144</f>
        <v>14</v>
      </c>
      <c r="D144" s="12" t="s">
        <v>38</v>
      </c>
    </row>
    <row r="145" spans="1:4" x14ac:dyDescent="0.35">
      <c r="A145" t="s">
        <v>12</v>
      </c>
      <c r="B145" s="5">
        <v>20</v>
      </c>
      <c r="C145" s="5">
        <f>B145</f>
        <v>20</v>
      </c>
      <c r="D145" s="12" t="s">
        <v>38</v>
      </c>
    </row>
    <row r="146" spans="1:4" x14ac:dyDescent="0.35">
      <c r="A146" t="s">
        <v>8</v>
      </c>
      <c r="B146" s="2" t="s">
        <v>86</v>
      </c>
      <c r="C146" s="2" t="str">
        <f>CONCATENATE(ROUND(C144, 3), "i + ", ROUND(C145, 3),"j")</f>
        <v>14i + 20j</v>
      </c>
      <c r="D146">
        <f>IF(EXACT(B146,C146), 1, 0)</f>
        <v>1</v>
      </c>
    </row>
    <row r="147" spans="1:4" x14ac:dyDescent="0.35">
      <c r="A147" t="s">
        <v>28</v>
      </c>
      <c r="B147" s="3">
        <v>24.413</v>
      </c>
      <c r="C147" s="3">
        <f>SQRT(C144^2 + C145^2)</f>
        <v>24.413111231467404</v>
      </c>
      <c r="D147">
        <f>IF(AND(B147&lt;=C147+0.1,B147&gt;=C147-0.1), 1, 0)</f>
        <v>1</v>
      </c>
    </row>
    <row r="148" spans="1:4" x14ac:dyDescent="0.35">
      <c r="A148" t="s">
        <v>9</v>
      </c>
      <c r="B148" s="4">
        <v>8</v>
      </c>
      <c r="C148" s="4">
        <f>B148</f>
        <v>8</v>
      </c>
      <c r="D148">
        <f>IF(B148=C148, 1, 0)</f>
        <v>1</v>
      </c>
    </row>
    <row r="149" spans="1:4" x14ac:dyDescent="0.35">
      <c r="A149" t="s">
        <v>10</v>
      </c>
      <c r="B149" s="5">
        <v>2</v>
      </c>
      <c r="C149" s="5">
        <f>B149</f>
        <v>2</v>
      </c>
      <c r="D149">
        <f t="shared" ref="D149:D151" si="14">IF(B149=C149, 1, 0)</f>
        <v>1</v>
      </c>
    </row>
    <row r="150" spans="1:4" x14ac:dyDescent="0.35">
      <c r="A150" t="s">
        <v>13</v>
      </c>
      <c r="B150" s="4">
        <v>28</v>
      </c>
      <c r="C150" s="4">
        <f>C144+C148</f>
        <v>22</v>
      </c>
      <c r="D150">
        <f t="shared" si="14"/>
        <v>0</v>
      </c>
    </row>
    <row r="151" spans="1:4" x14ac:dyDescent="0.35">
      <c r="A151" t="s">
        <v>14</v>
      </c>
      <c r="B151" s="5">
        <v>16</v>
      </c>
      <c r="C151" s="5">
        <f>C145+C149</f>
        <v>22</v>
      </c>
      <c r="D151">
        <f t="shared" si="14"/>
        <v>0</v>
      </c>
    </row>
    <row r="152" spans="1:4" x14ac:dyDescent="0.35">
      <c r="A152" t="s">
        <v>7</v>
      </c>
      <c r="B152" s="2" t="s">
        <v>125</v>
      </c>
      <c r="C152" s="2" t="str">
        <f>CONCATENATE(ROUND(C150, 3), "i + ", ROUND(C151, 3),"j")</f>
        <v>22i + 22j</v>
      </c>
      <c r="D152">
        <f>IF(EXACT(B152, C152), 1, IF(EXACT(B152, CONCATENATE(B150, "i + ", B151, "j")), 0.5, 0))</f>
        <v>0.5</v>
      </c>
    </row>
    <row r="153" spans="1:4" x14ac:dyDescent="0.35">
      <c r="A153" t="s">
        <v>17</v>
      </c>
      <c r="B153" s="4">
        <v>28</v>
      </c>
      <c r="C153" s="4">
        <f>B153</f>
        <v>28</v>
      </c>
      <c r="D153" s="12" t="s">
        <v>38</v>
      </c>
    </row>
    <row r="154" spans="1:4" x14ac:dyDescent="0.35">
      <c r="A154" t="s">
        <v>18</v>
      </c>
      <c r="B154" s="5">
        <v>16</v>
      </c>
      <c r="C154" s="5">
        <f>B154</f>
        <v>16</v>
      </c>
      <c r="D154" s="12" t="s">
        <v>38</v>
      </c>
    </row>
    <row r="155" spans="1:4" x14ac:dyDescent="0.35">
      <c r="A155" t="s">
        <v>15</v>
      </c>
      <c r="B155" s="4">
        <v>0.86799999999999999</v>
      </c>
      <c r="C155" s="4">
        <f>C153/(SQRT(C153^2 + C154^2))</f>
        <v>0.8682431421244593</v>
      </c>
      <c r="D155">
        <f>IF(AND(B155&lt;=C155+0.1,B155&gt;=C155-0.1), 1, 0)</f>
        <v>1</v>
      </c>
    </row>
    <row r="156" spans="1:4" x14ac:dyDescent="0.35">
      <c r="A156" t="s">
        <v>16</v>
      </c>
      <c r="B156" s="5">
        <v>0.496</v>
      </c>
      <c r="C156" s="5">
        <f>C154/(SQRT(C153^2 + C154^2))</f>
        <v>0.49613893835683387</v>
      </c>
      <c r="D156">
        <f>IF(AND(B156&lt;=C156+0.1,B156&gt;=C156-0.1), 1, 0)</f>
        <v>1</v>
      </c>
    </row>
    <row r="157" spans="1:4" x14ac:dyDescent="0.35">
      <c r="A157" t="s">
        <v>4</v>
      </c>
      <c r="B157" s="7" t="s">
        <v>76</v>
      </c>
      <c r="C157" s="7" t="str">
        <f>CONCATENATE(ROUND(C155, 3), "i + ", ROUND(C156, 3),"j")</f>
        <v>0.868i + 0.496j</v>
      </c>
      <c r="D157">
        <f>IF(EXACT(B157, C157), 1, IF(EXACT(B157, CONCATENATE(B155, "i + ", B156, "j")), 0.5, 0))</f>
        <v>1</v>
      </c>
    </row>
    <row r="158" spans="1:4" x14ac:dyDescent="0.35">
      <c r="A158" t="s">
        <v>29</v>
      </c>
      <c r="B158" s="3">
        <v>24.4</v>
      </c>
      <c r="C158" s="3">
        <f>B158</f>
        <v>24.4</v>
      </c>
      <c r="D158">
        <f>IF(AND(B158&lt;=C158+0.1,B158&gt;=C158-0.1), 1, 0)</f>
        <v>1</v>
      </c>
    </row>
    <row r="159" spans="1:4" x14ac:dyDescent="0.35">
      <c r="A159" t="s">
        <v>19</v>
      </c>
      <c r="B159" s="4">
        <v>0</v>
      </c>
      <c r="C159" s="4">
        <f>(-C155*C158) + C153</f>
        <v>6.8148673321631961</v>
      </c>
      <c r="D159">
        <f>IF(AND(B159&lt;=C159+0.1,B159&gt;=C159-0.1), 1, IF((AND(B159&lt;=(-B155*B158) + B153+0.1,B159&gt;=(-B155*B158) + B153-0.1)), 0.5, 0))</f>
        <v>0</v>
      </c>
    </row>
    <row r="160" spans="1:4" x14ac:dyDescent="0.35">
      <c r="A160" t="s">
        <v>20</v>
      </c>
      <c r="B160" s="5">
        <v>0</v>
      </c>
      <c r="C160" s="5">
        <f>(-C156*C158) + C154</f>
        <v>3.8942099040932536</v>
      </c>
      <c r="D160">
        <f>IF(AND(B160&lt;=C160+0.1,B160&gt;=C160-0.1), 1, IF((AND(B160&lt;=(-B156*B158) + B154+0.1,B160&gt;=(-B156*B158) + B154-0.1)), 0.5, 0))</f>
        <v>0</v>
      </c>
    </row>
    <row r="161" spans="1:9" x14ac:dyDescent="0.35">
      <c r="A161" t="s">
        <v>21</v>
      </c>
      <c r="B161" s="9">
        <f>20/14</f>
        <v>1.4285714285714286</v>
      </c>
      <c r="C161" s="6">
        <f>(C154-C160)/(C153-C159)</f>
        <v>0.57142857142857151</v>
      </c>
      <c r="D161">
        <f>IF(AND(B161&lt;=C161+0.1,B161&gt;=C161-0.1), 1, IF(AND(B161&lt;=(B154-B160)/(B153-B159)+0.1,B161&gt;=(B154-B160)/(B153-B159)-0.1), 0.5, 0))</f>
        <v>0</v>
      </c>
    </row>
    <row r="162" spans="1:9" x14ac:dyDescent="0.35">
      <c r="A162" t="s">
        <v>22</v>
      </c>
      <c r="B162" s="6">
        <v>0</v>
      </c>
      <c r="C162" s="6">
        <f>-(1/C161)</f>
        <v>-1.7499999999999998</v>
      </c>
      <c r="D162">
        <v>0</v>
      </c>
    </row>
    <row r="163" spans="1:9" x14ac:dyDescent="0.35">
      <c r="A163" t="s">
        <v>23</v>
      </c>
      <c r="B163" s="4">
        <v>0</v>
      </c>
      <c r="C163" s="10" t="s">
        <v>38</v>
      </c>
      <c r="D163" s="12" t="s">
        <v>38</v>
      </c>
    </row>
    <row r="164" spans="1:9" x14ac:dyDescent="0.35">
      <c r="A164" t="s">
        <v>24</v>
      </c>
      <c r="B164" s="5">
        <v>0</v>
      </c>
      <c r="C164" s="12" t="s">
        <v>38</v>
      </c>
      <c r="D164" s="12" t="s">
        <v>38</v>
      </c>
    </row>
    <row r="165" spans="1:9" x14ac:dyDescent="0.35">
      <c r="A165" t="s">
        <v>25</v>
      </c>
      <c r="B165" s="4">
        <v>0</v>
      </c>
      <c r="C165" s="10" t="s">
        <v>38</v>
      </c>
      <c r="D165" s="12" t="s">
        <v>38</v>
      </c>
    </row>
    <row r="166" spans="1:9" x14ac:dyDescent="0.35">
      <c r="A166" t="s">
        <v>26</v>
      </c>
      <c r="B166" s="5">
        <v>0</v>
      </c>
      <c r="C166" s="14" t="s">
        <v>38</v>
      </c>
      <c r="D166" s="12" t="s">
        <v>38</v>
      </c>
    </row>
    <row r="167" spans="1:9" x14ac:dyDescent="0.35">
      <c r="A167" t="s">
        <v>27</v>
      </c>
      <c r="B167" s="3">
        <v>0</v>
      </c>
      <c r="C167" s="3">
        <f>SQRT((B166-B164)^2 + (B165-B163)^2)</f>
        <v>0</v>
      </c>
      <c r="D167">
        <v>0</v>
      </c>
    </row>
    <row r="168" spans="1:9" x14ac:dyDescent="0.35">
      <c r="A168" t="s">
        <v>30</v>
      </c>
      <c r="B168" s="11" t="b">
        <v>1</v>
      </c>
      <c r="C168" s="12" t="s">
        <v>38</v>
      </c>
      <c r="D168">
        <f>IF(EXACT(B168,"TRUE"), 1, 0)</f>
        <v>1</v>
      </c>
    </row>
    <row r="169" spans="1:9" x14ac:dyDescent="0.35">
      <c r="A169" t="s">
        <v>31</v>
      </c>
      <c r="B169" s="11" t="b">
        <v>1</v>
      </c>
      <c r="C169" s="12" t="s">
        <v>38</v>
      </c>
      <c r="D169">
        <f t="shared" ref="D169:D172" si="15">IF(EXACT(B169,"TRUE"), 1, 0)</f>
        <v>1</v>
      </c>
    </row>
    <row r="170" spans="1:9" x14ac:dyDescent="0.35">
      <c r="A170" t="s">
        <v>32</v>
      </c>
      <c r="B170" s="11" t="b">
        <v>1</v>
      </c>
      <c r="C170" s="12" t="s">
        <v>38</v>
      </c>
      <c r="D170">
        <f t="shared" si="15"/>
        <v>1</v>
      </c>
    </row>
    <row r="171" spans="1:9" x14ac:dyDescent="0.35">
      <c r="A171" t="s">
        <v>33</v>
      </c>
      <c r="B171" s="11" t="b">
        <v>0</v>
      </c>
      <c r="C171" s="12" t="s">
        <v>38</v>
      </c>
      <c r="D171">
        <f t="shared" si="15"/>
        <v>0</v>
      </c>
    </row>
    <row r="172" spans="1:9" x14ac:dyDescent="0.35">
      <c r="A172" t="s">
        <v>34</v>
      </c>
      <c r="B172" s="11" t="b">
        <v>0</v>
      </c>
      <c r="C172" s="12" t="s">
        <v>38</v>
      </c>
      <c r="D172">
        <f t="shared" si="15"/>
        <v>0</v>
      </c>
    </row>
    <row r="173" spans="1:9" ht="15" thickBot="1" x14ac:dyDescent="0.4">
      <c r="A173" s="13" t="s">
        <v>35</v>
      </c>
      <c r="B173" s="13"/>
      <c r="C173" s="13"/>
      <c r="D173" s="13">
        <f>SUM(D144:D172)</f>
        <v>11.5</v>
      </c>
    </row>
    <row r="174" spans="1:9" ht="15.5" thickTop="1" thickBot="1" x14ac:dyDescent="0.4">
      <c r="A174" s="13" t="s">
        <v>39</v>
      </c>
      <c r="B174" s="13"/>
      <c r="C174" s="13"/>
      <c r="D174" s="15">
        <f>D173/22</f>
        <v>0.52272727272727271</v>
      </c>
    </row>
    <row r="175" spans="1:9" ht="15" thickTop="1" x14ac:dyDescent="0.35"/>
    <row r="176" spans="1:9" ht="23.5" x14ac:dyDescent="0.55000000000000004">
      <c r="A176" s="17" t="s">
        <v>36</v>
      </c>
      <c r="B176" s="17"/>
      <c r="C176" s="17"/>
      <c r="D176" s="17"/>
      <c r="F176" s="17" t="s">
        <v>36</v>
      </c>
      <c r="G176" s="17"/>
      <c r="H176" s="17"/>
      <c r="I176" s="17"/>
    </row>
    <row r="177" spans="1:9" ht="17.5" thickBot="1" x14ac:dyDescent="0.45">
      <c r="A177" s="18" t="s">
        <v>126</v>
      </c>
      <c r="B177" s="18"/>
      <c r="C177" s="18"/>
      <c r="D177" s="18"/>
      <c r="F177" s="18" t="s">
        <v>130</v>
      </c>
      <c r="G177" s="18"/>
      <c r="H177" s="18"/>
      <c r="I177" s="18"/>
    </row>
    <row r="178" spans="1:9" ht="15" thickTop="1" x14ac:dyDescent="0.35">
      <c r="A178" s="1" t="s">
        <v>0</v>
      </c>
      <c r="B178" s="8" t="s">
        <v>5</v>
      </c>
      <c r="C178" s="8" t="s">
        <v>6</v>
      </c>
      <c r="D178" s="8" t="s">
        <v>3</v>
      </c>
      <c r="F178" s="1" t="s">
        <v>0</v>
      </c>
      <c r="G178" s="8" t="s">
        <v>5</v>
      </c>
      <c r="H178" s="8" t="s">
        <v>6</v>
      </c>
      <c r="I178" s="8" t="s">
        <v>3</v>
      </c>
    </row>
    <row r="179" spans="1:9" x14ac:dyDescent="0.35">
      <c r="A179" t="s">
        <v>11</v>
      </c>
      <c r="B179" s="4">
        <v>0</v>
      </c>
      <c r="C179" s="4">
        <f>B179</f>
        <v>0</v>
      </c>
      <c r="D179" s="12" t="s">
        <v>38</v>
      </c>
      <c r="F179" t="s">
        <v>11</v>
      </c>
      <c r="G179" s="4">
        <v>0</v>
      </c>
      <c r="H179" s="4">
        <f>G179</f>
        <v>0</v>
      </c>
      <c r="I179" s="12" t="s">
        <v>38</v>
      </c>
    </row>
    <row r="180" spans="1:9" x14ac:dyDescent="0.35">
      <c r="A180" t="s">
        <v>12</v>
      </c>
      <c r="B180" s="5">
        <v>14</v>
      </c>
      <c r="C180" s="5">
        <f>B180</f>
        <v>14</v>
      </c>
      <c r="D180" s="12" t="s">
        <v>38</v>
      </c>
      <c r="F180" t="s">
        <v>12</v>
      </c>
      <c r="G180" s="5">
        <v>14</v>
      </c>
      <c r="H180" s="5">
        <f>G180</f>
        <v>14</v>
      </c>
      <c r="I180" s="12" t="s">
        <v>38</v>
      </c>
    </row>
    <row r="181" spans="1:9" x14ac:dyDescent="0.35">
      <c r="A181" t="s">
        <v>8</v>
      </c>
      <c r="B181" s="2" t="s">
        <v>127</v>
      </c>
      <c r="C181" s="2" t="str">
        <f>CONCATENATE(ROUND(C179, 3), "i + ", ROUND(C180, 3),"j")</f>
        <v>0i + 14j</v>
      </c>
      <c r="D181">
        <f>IF(EXACT(B181,C181), 1, 0)</f>
        <v>1</v>
      </c>
      <c r="F181" t="s">
        <v>8</v>
      </c>
      <c r="G181" s="2" t="s">
        <v>127</v>
      </c>
      <c r="H181" s="2" t="str">
        <f>CONCATENATE(ROUND(H179, 3), "i + ", ROUND(H180, 3),"j")</f>
        <v>0i + 14j</v>
      </c>
      <c r="I181">
        <f>IF(EXACT(G181,H181), 1, 0)</f>
        <v>1</v>
      </c>
    </row>
    <row r="182" spans="1:9" x14ac:dyDescent="0.35">
      <c r="A182" t="s">
        <v>28</v>
      </c>
      <c r="B182" s="3">
        <v>14</v>
      </c>
      <c r="C182" s="3">
        <f>SQRT(C179^2 + C180^2)</f>
        <v>14</v>
      </c>
      <c r="D182">
        <f>IF(AND(B182&lt;=C182+0.1,B182&gt;=C182-0.1), 1, 0)</f>
        <v>1</v>
      </c>
      <c r="F182" t="s">
        <v>28</v>
      </c>
      <c r="G182" s="3">
        <v>14</v>
      </c>
      <c r="H182" s="3">
        <f>SQRT(H179^2 + H180^2)</f>
        <v>14</v>
      </c>
      <c r="I182">
        <f>IF(AND(G182&lt;=H182+0.1,G182&gt;=H182-0.1), 1, 0)</f>
        <v>1</v>
      </c>
    </row>
    <row r="183" spans="1:9" x14ac:dyDescent="0.35">
      <c r="A183" t="s">
        <v>9</v>
      </c>
      <c r="B183" s="4">
        <v>8</v>
      </c>
      <c r="C183" s="4">
        <f>B183</f>
        <v>8</v>
      </c>
      <c r="D183">
        <f>IF(B183=C183, 1, 0)</f>
        <v>1</v>
      </c>
      <c r="F183" t="s">
        <v>9</v>
      </c>
      <c r="G183" s="4">
        <v>8</v>
      </c>
      <c r="H183" s="4">
        <f>G183</f>
        <v>8</v>
      </c>
      <c r="I183">
        <f>IF(G183=H183, 1, 0)</f>
        <v>1</v>
      </c>
    </row>
    <row r="184" spans="1:9" x14ac:dyDescent="0.35">
      <c r="A184" t="s">
        <v>10</v>
      </c>
      <c r="B184" s="5">
        <v>2</v>
      </c>
      <c r="C184" s="5">
        <f>B184</f>
        <v>2</v>
      </c>
      <c r="D184">
        <f t="shared" ref="D184:D186" si="16">IF(B184=C184, 1, 0)</f>
        <v>1</v>
      </c>
      <c r="F184" t="s">
        <v>10</v>
      </c>
      <c r="G184" s="5">
        <v>2</v>
      </c>
      <c r="H184" s="5">
        <f>G184</f>
        <v>2</v>
      </c>
      <c r="I184">
        <f t="shared" ref="I184:I186" si="17">IF(G184=H184, 1, 0)</f>
        <v>1</v>
      </c>
    </row>
    <row r="185" spans="1:9" x14ac:dyDescent="0.35">
      <c r="A185" t="s">
        <v>13</v>
      </c>
      <c r="B185" s="4">
        <v>8</v>
      </c>
      <c r="C185" s="4">
        <f>C179+C183</f>
        <v>8</v>
      </c>
      <c r="D185">
        <f t="shared" si="16"/>
        <v>1</v>
      </c>
      <c r="F185" t="s">
        <v>13</v>
      </c>
      <c r="G185" s="4">
        <v>8</v>
      </c>
      <c r="H185" s="4">
        <f>H179+H183</f>
        <v>8</v>
      </c>
      <c r="I185">
        <f t="shared" si="17"/>
        <v>1</v>
      </c>
    </row>
    <row r="186" spans="1:9" x14ac:dyDescent="0.35">
      <c r="A186" t="s">
        <v>14</v>
      </c>
      <c r="B186" s="5">
        <v>16</v>
      </c>
      <c r="C186" s="5">
        <f>C180+C184</f>
        <v>16</v>
      </c>
      <c r="D186">
        <f t="shared" si="16"/>
        <v>1</v>
      </c>
      <c r="F186" t="s">
        <v>14</v>
      </c>
      <c r="G186" s="5">
        <v>16</v>
      </c>
      <c r="H186" s="5">
        <f>H180+H184</f>
        <v>16</v>
      </c>
      <c r="I186">
        <f t="shared" si="17"/>
        <v>1</v>
      </c>
    </row>
    <row r="187" spans="1:9" x14ac:dyDescent="0.35">
      <c r="A187" t="s">
        <v>7</v>
      </c>
      <c r="B187" s="2" t="s">
        <v>128</v>
      </c>
      <c r="C187" s="2" t="str">
        <f>CONCATENATE(ROUND(C185, 3), "i + ", ROUND(C186, 3),"j")</f>
        <v>8i + 16j</v>
      </c>
      <c r="D187">
        <f>IF(EXACT(B187, C187), 1, IF(EXACT(B187, CONCATENATE(B185, "i + ", B186, "j")), 0.5, 0))</f>
        <v>1</v>
      </c>
      <c r="F187" t="s">
        <v>7</v>
      </c>
      <c r="G187" s="2" t="s">
        <v>128</v>
      </c>
      <c r="H187" s="2" t="str">
        <f>CONCATENATE(ROUND(H185, 3), "i + ", ROUND(H186, 3),"j")</f>
        <v>8i + 16j</v>
      </c>
      <c r="I187">
        <f>IF(EXACT(G187, H187), 1, IF(EXACT(G187, CONCATENATE(G185, "i + ", G186, "j")), 0.5, 0))</f>
        <v>1</v>
      </c>
    </row>
    <row r="188" spans="1:9" x14ac:dyDescent="0.35">
      <c r="A188" t="s">
        <v>17</v>
      </c>
      <c r="B188" s="4">
        <v>8</v>
      </c>
      <c r="C188" s="4">
        <f>B188</f>
        <v>8</v>
      </c>
      <c r="D188" s="12" t="s">
        <v>38</v>
      </c>
      <c r="F188" t="s">
        <v>17</v>
      </c>
      <c r="G188" s="4">
        <v>8</v>
      </c>
      <c r="H188" s="4">
        <f>G188</f>
        <v>8</v>
      </c>
      <c r="I188" s="12" t="s">
        <v>38</v>
      </c>
    </row>
    <row r="189" spans="1:9" x14ac:dyDescent="0.35">
      <c r="A189" t="s">
        <v>18</v>
      </c>
      <c r="B189" s="5">
        <v>16</v>
      </c>
      <c r="C189" s="5">
        <f>B189</f>
        <v>16</v>
      </c>
      <c r="D189" s="12" t="s">
        <v>38</v>
      </c>
      <c r="F189" t="s">
        <v>18</v>
      </c>
      <c r="G189" s="5">
        <v>16</v>
      </c>
      <c r="H189" s="5">
        <f>G189</f>
        <v>16</v>
      </c>
      <c r="I189" s="12" t="s">
        <v>38</v>
      </c>
    </row>
    <row r="190" spans="1:9" x14ac:dyDescent="0.35">
      <c r="A190" t="s">
        <v>15</v>
      </c>
      <c r="B190" s="4">
        <v>0.44700000000000001</v>
      </c>
      <c r="C190" s="4">
        <f>C188/(SQRT(C188^2 + C189^2))</f>
        <v>0.44721359549995793</v>
      </c>
      <c r="D190">
        <f>IF(AND(B190&lt;=C190+0.1,B190&gt;=C190-0.1), 1, 0)</f>
        <v>1</v>
      </c>
      <c r="F190" t="s">
        <v>15</v>
      </c>
      <c r="G190" s="4">
        <v>0.44700000000000001</v>
      </c>
      <c r="H190" s="4">
        <f>H188/(SQRT(H188^2 + H189^2))</f>
        <v>0.44721359549995793</v>
      </c>
      <c r="I190">
        <f>IF(AND(G190&lt;=H190+0.1,G190&gt;=H190-0.1), 1, 0)</f>
        <v>1</v>
      </c>
    </row>
    <row r="191" spans="1:9" x14ac:dyDescent="0.35">
      <c r="A191" t="s">
        <v>16</v>
      </c>
      <c r="B191" s="5">
        <v>0.89400000000000002</v>
      </c>
      <c r="C191" s="5">
        <f>C189/(SQRT(C188^2 + C189^2))</f>
        <v>0.89442719099991586</v>
      </c>
      <c r="D191">
        <f>IF(AND(B191&lt;=C191+0.1,B191&gt;=C191-0.1), 1, 0)</f>
        <v>1</v>
      </c>
      <c r="F191" t="s">
        <v>16</v>
      </c>
      <c r="G191" s="5">
        <v>0.89400000000000002</v>
      </c>
      <c r="H191" s="5">
        <f>H189/(SQRT(H188^2 + H189^2))</f>
        <v>0.89442719099991586</v>
      </c>
      <c r="I191">
        <f>IF(AND(G191&lt;=H191+0.1,G191&gt;=H191-0.1), 1, 0)</f>
        <v>1</v>
      </c>
    </row>
    <row r="192" spans="1:9" x14ac:dyDescent="0.35">
      <c r="A192" t="s">
        <v>4</v>
      </c>
      <c r="B192" s="7" t="s">
        <v>129</v>
      </c>
      <c r="C192" s="7" t="str">
        <f>CONCATENATE(ROUND(C190, 3), "i + ", ROUND(C191, 3),"j")</f>
        <v>0.447i + 0.894j</v>
      </c>
      <c r="D192">
        <f>IF(EXACT(B192, C192), 1, IF(EXACT(B192, CONCATENATE(B190, "i + ", B191, "j")), 0.5, 0))</f>
        <v>1</v>
      </c>
      <c r="F192" t="s">
        <v>4</v>
      </c>
      <c r="G192" s="7" t="s">
        <v>129</v>
      </c>
      <c r="H192" s="7" t="str">
        <f>CONCATENATE(ROUND(H190, 3), "i + ", ROUND(H191, 3),"j")</f>
        <v>0.447i + 0.894j</v>
      </c>
      <c r="I192">
        <f>IF(EXACT(G192, H192), 1, IF(EXACT(G192, CONCATENATE(G190, "i + ", G191, "j")), 0.5, 0))</f>
        <v>1</v>
      </c>
    </row>
    <row r="193" spans="1:9" x14ac:dyDescent="0.35">
      <c r="A193" t="s">
        <v>29</v>
      </c>
      <c r="B193" s="3">
        <v>14</v>
      </c>
      <c r="C193" s="3">
        <f>B193</f>
        <v>14</v>
      </c>
      <c r="D193">
        <f>IF(AND(B193&lt;=C193+0.1,B193&gt;=C193-0.1), 1, 0)</f>
        <v>1</v>
      </c>
      <c r="F193" t="s">
        <v>29</v>
      </c>
      <c r="G193" s="3">
        <v>14</v>
      </c>
      <c r="H193" s="3">
        <f>G193</f>
        <v>14</v>
      </c>
      <c r="I193">
        <f>IF(AND(G193&lt;=H193+0.1,G193&gt;=H193-0.1), 1, 0)</f>
        <v>1</v>
      </c>
    </row>
    <row r="194" spans="1:9" x14ac:dyDescent="0.35">
      <c r="A194" t="s">
        <v>19</v>
      </c>
      <c r="B194" s="4">
        <v>1.74</v>
      </c>
      <c r="C194" s="4">
        <f>(-C190*C193) + C188</f>
        <v>1.7390096630005889</v>
      </c>
      <c r="D194">
        <f>IF(AND(B194&lt;=C194+0.1,B194&gt;=C194-0.1), 1, IF((AND(B194&lt;=(-B190*B193) + B188+0.1,B194&gt;=(-B190*B193) + B188-0.1)), 0.5, 0))</f>
        <v>1</v>
      </c>
      <c r="F194" t="s">
        <v>19</v>
      </c>
      <c r="G194" s="4">
        <v>1.74</v>
      </c>
      <c r="H194" s="4">
        <f>(-H190*H193) + H188</f>
        <v>1.7390096630005889</v>
      </c>
      <c r="I194">
        <f>IF(AND(G194&lt;=H194+0.1,G194&gt;=H194-0.1), 1, IF((AND(G194&lt;=(-G190*G193) + G188+0.1,G194&gt;=(-G190*G193) + G188-0.1)), 0.5, 0))</f>
        <v>1</v>
      </c>
    </row>
    <row r="195" spans="1:9" x14ac:dyDescent="0.35">
      <c r="A195" t="s">
        <v>20</v>
      </c>
      <c r="B195" s="5">
        <v>3.84</v>
      </c>
      <c r="C195" s="5">
        <f>(-C191*C193) + C189</f>
        <v>3.4780193260011778</v>
      </c>
      <c r="D195">
        <f>IF(AND(B195&lt;=C195+0.1,B195&gt;=C195-0.1), 1, IF((AND(B195&lt;=(-B191*B193) + B189+0.1,B195&gt;=(-B191*B193) + B189-0.1)), 0.5, 0))</f>
        <v>0</v>
      </c>
      <c r="F195" t="s">
        <v>20</v>
      </c>
      <c r="G195" s="5">
        <v>3.84</v>
      </c>
      <c r="H195" s="5">
        <f>(-H191*H193) + H189</f>
        <v>3.4780193260011778</v>
      </c>
      <c r="I195">
        <f>IF(AND(G195&lt;=H195+0.1,G195&gt;=H195-0.1), 1, IF((AND(G195&lt;=(-G191*G193) + G189+0.1,G195&gt;=(-G191*G193) + G189-0.1)), 0.5, 0))</f>
        <v>0</v>
      </c>
    </row>
    <row r="196" spans="1:9" x14ac:dyDescent="0.35">
      <c r="A196" t="s">
        <v>21</v>
      </c>
      <c r="B196" s="9">
        <f>14.26/4.156</f>
        <v>3.4311838306063525</v>
      </c>
      <c r="C196" s="6">
        <f>(C189-C195)/(C188-C194)</f>
        <v>2</v>
      </c>
      <c r="D196">
        <f>IF(AND(B196&lt;=C196+0.1,B196&gt;=C196-0.1), 1, IF(AND(B196&lt;=(B189-B195)/(B188-B194)+0.1,B196&gt;=(B189-B195)/(B188-B194)-0.1), 0.5, 0))</f>
        <v>0</v>
      </c>
      <c r="F196" t="s">
        <v>21</v>
      </c>
      <c r="G196" s="9">
        <f>14.26/4.156</f>
        <v>3.4311838306063525</v>
      </c>
      <c r="H196" s="6">
        <f>(H189-H195)/(H188-H194)</f>
        <v>2</v>
      </c>
      <c r="I196">
        <f>IF(AND(G196&lt;=H196+0.1,G196&gt;=H196-0.1), 1, IF(AND(G196&lt;=(G189-G195)/(G188-G194)+0.1,G196&gt;=(G189-G195)/(G188-G194)-0.1), 0.5, 0))</f>
        <v>0</v>
      </c>
    </row>
    <row r="197" spans="1:9" x14ac:dyDescent="0.35">
      <c r="A197" t="s">
        <v>22</v>
      </c>
      <c r="B197" s="6">
        <f>-4.156/14.26</f>
        <v>-0.2914446002805049</v>
      </c>
      <c r="C197" s="6">
        <f>-(1/C196)</f>
        <v>-0.5</v>
      </c>
      <c r="D197">
        <f>IF(AND(B197&lt;=C197+0.1,B197&gt;=C197-0.1), 1, IF(AND(B197&lt;=(B190-B196)/(B189/B195)+0.1,B197&gt;=(B190-B196)/(B189/B195)-0.1), 0.5, 0))</f>
        <v>0</v>
      </c>
      <c r="F197" t="s">
        <v>22</v>
      </c>
      <c r="G197" s="6">
        <f>-4.156/14.26</f>
        <v>-0.2914446002805049</v>
      </c>
      <c r="H197" s="6">
        <f>-(1/H196)</f>
        <v>-0.5</v>
      </c>
      <c r="I197">
        <f>IF(AND(G197&lt;=H197+0.1,G197&gt;=H197-0.1), 1, IF(AND(G197&lt;=(G190-G196)/(G189/G195)+0.1,G197&gt;=(G190-G196)/(G189/G195)-0.1), 0.5, 0))</f>
        <v>0</v>
      </c>
    </row>
    <row r="198" spans="1:9" x14ac:dyDescent="0.35">
      <c r="A198" t="s">
        <v>23</v>
      </c>
      <c r="B198" s="4">
        <v>0</v>
      </c>
      <c r="C198" s="10" t="s">
        <v>38</v>
      </c>
      <c r="D198" s="12" t="s">
        <v>38</v>
      </c>
      <c r="F198" t="s">
        <v>23</v>
      </c>
      <c r="G198" s="4">
        <v>0</v>
      </c>
      <c r="H198" s="10" t="s">
        <v>38</v>
      </c>
      <c r="I198" s="12" t="s">
        <v>38</v>
      </c>
    </row>
    <row r="199" spans="1:9" x14ac:dyDescent="0.35">
      <c r="A199" t="s">
        <v>24</v>
      </c>
      <c r="B199" s="5">
        <v>4</v>
      </c>
      <c r="C199" s="12" t="s">
        <v>38</v>
      </c>
      <c r="D199" s="12" t="s">
        <v>38</v>
      </c>
      <c r="F199" t="s">
        <v>24</v>
      </c>
      <c r="G199" s="5">
        <v>4</v>
      </c>
      <c r="H199" s="12" t="s">
        <v>38</v>
      </c>
      <c r="I199" s="12" t="s">
        <v>38</v>
      </c>
    </row>
    <row r="200" spans="1:9" x14ac:dyDescent="0.35">
      <c r="A200" t="s">
        <v>25</v>
      </c>
      <c r="B200" s="4">
        <v>14</v>
      </c>
      <c r="C200" s="10" t="s">
        <v>38</v>
      </c>
      <c r="D200" s="12" t="s">
        <v>38</v>
      </c>
      <c r="F200" t="s">
        <v>25</v>
      </c>
      <c r="G200" s="4">
        <v>14</v>
      </c>
      <c r="H200" s="10" t="s">
        <v>38</v>
      </c>
      <c r="I200" s="12" t="s">
        <v>38</v>
      </c>
    </row>
    <row r="201" spans="1:9" x14ac:dyDescent="0.35">
      <c r="A201" t="s">
        <v>26</v>
      </c>
      <c r="B201" s="5">
        <v>-1</v>
      </c>
      <c r="C201" s="14" t="s">
        <v>38</v>
      </c>
      <c r="D201" s="12" t="s">
        <v>38</v>
      </c>
      <c r="F201" t="s">
        <v>26</v>
      </c>
      <c r="G201" s="5">
        <v>-1</v>
      </c>
      <c r="H201" s="14" t="s">
        <v>38</v>
      </c>
      <c r="I201" s="12" t="s">
        <v>38</v>
      </c>
    </row>
    <row r="202" spans="1:9" x14ac:dyDescent="0.35">
      <c r="A202" t="s">
        <v>27</v>
      </c>
      <c r="B202" s="3">
        <v>0</v>
      </c>
      <c r="C202" s="3">
        <f>SQRT((B201-B199)^2 + (B200-B198)^2)</f>
        <v>14.866068747318506</v>
      </c>
      <c r="D202">
        <f>IF(AND(B202&lt;=C202+0.1,B202&gt;=C202-0.1, B202&lt;=B182+1, B202&gt;=B182-1), 2, IF(AND(B202&lt;=C202+0.1,B202&gt;=C202-0.1),1, IF(AND(B202&lt;=B182+1, B202&gt;=B182-1),1, 0)))</f>
        <v>0</v>
      </c>
      <c r="F202" t="s">
        <v>27</v>
      </c>
      <c r="G202" s="3">
        <v>0</v>
      </c>
      <c r="H202" s="3">
        <f>SQRT((G201-G199)^2 + (G200-G198)^2)</f>
        <v>14.866068747318506</v>
      </c>
      <c r="I202">
        <f>IF(AND(G202&lt;=H202+0.1,G202&gt;=H202-0.1, G202&lt;=G182+1, G202&gt;=G182-1), 2, IF(AND(G202&lt;=H202+0.1,G202&gt;=H202-0.1),1, IF(AND(G202&lt;=G182+1, G202&gt;=G182-1),1, 0)))</f>
        <v>0</v>
      </c>
    </row>
    <row r="203" spans="1:9" x14ac:dyDescent="0.35">
      <c r="A203" t="s">
        <v>30</v>
      </c>
      <c r="B203" s="11" t="b">
        <v>1</v>
      </c>
      <c r="C203" s="12" t="s">
        <v>38</v>
      </c>
      <c r="D203">
        <f>IF(EXACT(B203,"TRUE"), 1, 0)</f>
        <v>1</v>
      </c>
      <c r="F203" t="s">
        <v>30</v>
      </c>
      <c r="G203" s="11" t="b">
        <v>1</v>
      </c>
      <c r="H203" s="12" t="s">
        <v>38</v>
      </c>
      <c r="I203">
        <f>IF(EXACT(G203,"TRUE"), 1, 0)</f>
        <v>1</v>
      </c>
    </row>
    <row r="204" spans="1:9" x14ac:dyDescent="0.35">
      <c r="A204" t="s">
        <v>31</v>
      </c>
      <c r="B204" s="11" t="b">
        <v>1</v>
      </c>
      <c r="C204" s="12" t="s">
        <v>38</v>
      </c>
      <c r="D204">
        <f t="shared" ref="D204:D207" si="18">IF(EXACT(B204,"TRUE"), 1, 0)</f>
        <v>1</v>
      </c>
      <c r="F204" t="s">
        <v>31</v>
      </c>
      <c r="G204" s="11" t="b">
        <v>1</v>
      </c>
      <c r="H204" s="12" t="s">
        <v>38</v>
      </c>
      <c r="I204">
        <f t="shared" ref="I204:I207" si="19">IF(EXACT(G204,"TRUE"), 1, 0)</f>
        <v>1</v>
      </c>
    </row>
    <row r="205" spans="1:9" x14ac:dyDescent="0.35">
      <c r="A205" t="s">
        <v>32</v>
      </c>
      <c r="B205" s="11" t="b">
        <v>1</v>
      </c>
      <c r="C205" s="12" t="s">
        <v>38</v>
      </c>
      <c r="D205">
        <f t="shared" si="18"/>
        <v>1</v>
      </c>
      <c r="F205" t="s">
        <v>32</v>
      </c>
      <c r="G205" s="11" t="b">
        <v>1</v>
      </c>
      <c r="H205" s="12" t="s">
        <v>38</v>
      </c>
      <c r="I205">
        <f t="shared" si="19"/>
        <v>1</v>
      </c>
    </row>
    <row r="206" spans="1:9" x14ac:dyDescent="0.35">
      <c r="A206" t="s">
        <v>33</v>
      </c>
      <c r="B206" s="11" t="b">
        <v>1</v>
      </c>
      <c r="C206" s="12" t="s">
        <v>38</v>
      </c>
      <c r="D206">
        <f t="shared" si="18"/>
        <v>1</v>
      </c>
      <c r="F206" t="s">
        <v>33</v>
      </c>
      <c r="G206" s="11" t="b">
        <v>1</v>
      </c>
      <c r="H206" s="12" t="s">
        <v>38</v>
      </c>
      <c r="I206">
        <f t="shared" si="19"/>
        <v>1</v>
      </c>
    </row>
    <row r="207" spans="1:9" x14ac:dyDescent="0.35">
      <c r="A207" t="s">
        <v>34</v>
      </c>
      <c r="B207" s="11" t="b">
        <v>1</v>
      </c>
      <c r="C207" s="12" t="s">
        <v>38</v>
      </c>
      <c r="D207">
        <f t="shared" si="18"/>
        <v>1</v>
      </c>
      <c r="F207" t="s">
        <v>34</v>
      </c>
      <c r="G207" s="11" t="b">
        <v>1</v>
      </c>
      <c r="H207" s="12" t="s">
        <v>38</v>
      </c>
      <c r="I207">
        <f t="shared" si="19"/>
        <v>1</v>
      </c>
    </row>
    <row r="208" spans="1:9" ht="15" thickBot="1" x14ac:dyDescent="0.4">
      <c r="A208" s="13" t="s">
        <v>35</v>
      </c>
      <c r="B208" s="13"/>
      <c r="C208" s="13"/>
      <c r="D208" s="13">
        <f>SUM(D179:D207)</f>
        <v>17</v>
      </c>
      <c r="F208" s="13" t="s">
        <v>35</v>
      </c>
      <c r="G208" s="13"/>
      <c r="H208" s="13"/>
      <c r="I208" s="13">
        <f>SUM(I179:I207)</f>
        <v>17</v>
      </c>
    </row>
    <row r="209" spans="1:9" ht="15.5" thickTop="1" thickBot="1" x14ac:dyDescent="0.4">
      <c r="A209" s="13" t="s">
        <v>39</v>
      </c>
      <c r="B209" s="13"/>
      <c r="C209" s="13"/>
      <c r="D209" s="15">
        <f>D208/22</f>
        <v>0.77272727272727271</v>
      </c>
      <c r="F209" s="13" t="s">
        <v>39</v>
      </c>
      <c r="G209" s="13"/>
      <c r="H209" s="13"/>
      <c r="I209" s="15">
        <f>I208/22</f>
        <v>0.77272727272727271</v>
      </c>
    </row>
    <row r="210" spans="1:9" ht="15" thickTop="1" x14ac:dyDescent="0.35"/>
    <row r="211" spans="1:9" ht="23.5" x14ac:dyDescent="0.55000000000000004">
      <c r="A211" s="17" t="s">
        <v>36</v>
      </c>
      <c r="B211" s="17"/>
      <c r="C211" s="17"/>
      <c r="D211" s="17"/>
    </row>
    <row r="212" spans="1:9" ht="17.5" thickBot="1" x14ac:dyDescent="0.45">
      <c r="A212" s="18" t="s">
        <v>131</v>
      </c>
      <c r="B212" s="18"/>
      <c r="C212" s="18"/>
      <c r="D212" s="18"/>
    </row>
    <row r="213" spans="1:9" ht="15" thickTop="1" x14ac:dyDescent="0.35">
      <c r="A213" s="1" t="s">
        <v>0</v>
      </c>
      <c r="B213" s="8" t="s">
        <v>5</v>
      </c>
      <c r="C213" s="8" t="s">
        <v>6</v>
      </c>
      <c r="D213" s="8" t="s">
        <v>3</v>
      </c>
    </row>
    <row r="214" spans="1:9" x14ac:dyDescent="0.35">
      <c r="A214" t="s">
        <v>11</v>
      </c>
      <c r="B214" s="4">
        <v>8</v>
      </c>
      <c r="C214" s="4">
        <f>B214</f>
        <v>8</v>
      </c>
      <c r="D214" s="12" t="s">
        <v>38</v>
      </c>
    </row>
    <row r="215" spans="1:9" x14ac:dyDescent="0.35">
      <c r="A215" t="s">
        <v>12</v>
      </c>
      <c r="B215" s="5">
        <v>24</v>
      </c>
      <c r="C215" s="5">
        <f>B215</f>
        <v>24</v>
      </c>
      <c r="D215" s="12" t="s">
        <v>38</v>
      </c>
    </row>
    <row r="216" spans="1:9" x14ac:dyDescent="0.35">
      <c r="A216" t="s">
        <v>8</v>
      </c>
      <c r="B216" s="2" t="s">
        <v>132</v>
      </c>
      <c r="C216" s="2" t="str">
        <f>CONCATENATE(ROUND(C214, 3), "i + ", ROUND(C215, 3),"j")</f>
        <v>8i + 24j</v>
      </c>
      <c r="D216">
        <f>IF(EXACT(B216,C216), 1, 0)</f>
        <v>0</v>
      </c>
    </row>
    <row r="217" spans="1:9" x14ac:dyDescent="0.35">
      <c r="A217" t="s">
        <v>28</v>
      </c>
      <c r="B217" s="3">
        <v>24.33</v>
      </c>
      <c r="C217" s="3">
        <f>SQRT(C214^2 + C215^2)</f>
        <v>25.298221281347036</v>
      </c>
      <c r="D217">
        <f>IF(AND(B217&lt;=C217+0.1,B217&gt;=C217-0.1), 1, 0)</f>
        <v>0</v>
      </c>
    </row>
    <row r="218" spans="1:9" x14ac:dyDescent="0.35">
      <c r="A218" t="s">
        <v>9</v>
      </c>
      <c r="B218" s="4">
        <v>8</v>
      </c>
      <c r="C218" s="4">
        <f>B218</f>
        <v>8</v>
      </c>
      <c r="D218">
        <f>IF(B218=C218, 1, 0)</f>
        <v>1</v>
      </c>
    </row>
    <row r="219" spans="1:9" x14ac:dyDescent="0.35">
      <c r="A219" t="s">
        <v>10</v>
      </c>
      <c r="B219" s="5">
        <v>2</v>
      </c>
      <c r="C219" s="5">
        <f>B219</f>
        <v>2</v>
      </c>
      <c r="D219">
        <f t="shared" ref="D219:D221" si="20">IF(B219=C219, 1, 0)</f>
        <v>1</v>
      </c>
    </row>
    <row r="220" spans="1:9" x14ac:dyDescent="0.35">
      <c r="A220" t="s">
        <v>13</v>
      </c>
      <c r="B220" s="4">
        <v>12</v>
      </c>
      <c r="C220" s="4">
        <f>C214+C218</f>
        <v>16</v>
      </c>
      <c r="D220">
        <f t="shared" si="20"/>
        <v>0</v>
      </c>
    </row>
    <row r="221" spans="1:9" x14ac:dyDescent="0.35">
      <c r="A221" t="s">
        <v>14</v>
      </c>
      <c r="B221" s="5">
        <v>26</v>
      </c>
      <c r="C221" s="5">
        <f>C215+C219</f>
        <v>26</v>
      </c>
      <c r="D221">
        <f t="shared" si="20"/>
        <v>1</v>
      </c>
    </row>
    <row r="222" spans="1:9" x14ac:dyDescent="0.35">
      <c r="A222" t="s">
        <v>7</v>
      </c>
      <c r="B222" s="2" t="s">
        <v>133</v>
      </c>
      <c r="C222" s="2" t="str">
        <f>CONCATENATE(ROUND(C220, 3), "i + ", ROUND(C221, 3),"j")</f>
        <v>16i + 26j</v>
      </c>
      <c r="D222">
        <f>IF(EXACT(B222, C222), 1, IF(EXACT(B222, CONCATENATE(B220, "i + ", B221, "j")), 0.5, 0))</f>
        <v>0.5</v>
      </c>
    </row>
    <row r="223" spans="1:9" x14ac:dyDescent="0.35">
      <c r="A223" t="s">
        <v>17</v>
      </c>
      <c r="B223" s="4">
        <v>0</v>
      </c>
      <c r="C223" s="4">
        <f>B223</f>
        <v>0</v>
      </c>
      <c r="D223" s="12" t="s">
        <v>38</v>
      </c>
    </row>
    <row r="224" spans="1:9" x14ac:dyDescent="0.35">
      <c r="A224" t="s">
        <v>18</v>
      </c>
      <c r="B224" s="5">
        <v>0</v>
      </c>
      <c r="C224" s="5">
        <f>B224</f>
        <v>0</v>
      </c>
      <c r="D224" s="12" t="s">
        <v>38</v>
      </c>
    </row>
    <row r="225" spans="1:4" x14ac:dyDescent="0.35">
      <c r="A225" t="s">
        <v>15</v>
      </c>
      <c r="B225" s="4">
        <v>0.16</v>
      </c>
      <c r="C225" s="4" t="e">
        <f>C223/(SQRT(C223^2 + C224^2))</f>
        <v>#DIV/0!</v>
      </c>
      <c r="D225">
        <v>0</v>
      </c>
    </row>
    <row r="226" spans="1:4" x14ac:dyDescent="0.35">
      <c r="A226" t="s">
        <v>16</v>
      </c>
      <c r="B226" s="5">
        <v>0.99</v>
      </c>
      <c r="C226" s="5" t="e">
        <f>C224/(SQRT(C223^2 + C224^2))</f>
        <v>#DIV/0!</v>
      </c>
      <c r="D226">
        <v>0</v>
      </c>
    </row>
    <row r="227" spans="1:4" x14ac:dyDescent="0.35">
      <c r="A227" t="s">
        <v>4</v>
      </c>
      <c r="B227" s="7" t="s">
        <v>134</v>
      </c>
      <c r="C227" s="7" t="e">
        <f>CONCATENATE(ROUND(C225, 3), "i + ", ROUND(C226, 3),"j")</f>
        <v>#DIV/0!</v>
      </c>
      <c r="D227">
        <v>0</v>
      </c>
    </row>
    <row r="228" spans="1:4" x14ac:dyDescent="0.35">
      <c r="A228" t="s">
        <v>29</v>
      </c>
      <c r="B228" s="3">
        <v>24</v>
      </c>
      <c r="C228" s="3">
        <f>B228</f>
        <v>24</v>
      </c>
      <c r="D228">
        <f>IF(AND(B228&lt;=C228+0.1,B228&gt;=C228-0.1), 1, 0)</f>
        <v>1</v>
      </c>
    </row>
    <row r="229" spans="1:4" x14ac:dyDescent="0.35">
      <c r="A229" t="s">
        <v>19</v>
      </c>
      <c r="B229" s="4">
        <v>2</v>
      </c>
      <c r="C229" s="4" t="e">
        <f>(-C225*C228) + C223</f>
        <v>#DIV/0!</v>
      </c>
      <c r="D229">
        <v>0</v>
      </c>
    </row>
    <row r="230" spans="1:4" x14ac:dyDescent="0.35">
      <c r="A230" t="s">
        <v>20</v>
      </c>
      <c r="B230" s="5">
        <v>4</v>
      </c>
      <c r="C230" s="5" t="e">
        <f>(-C226*C228) + C224</f>
        <v>#DIV/0!</v>
      </c>
      <c r="D230">
        <v>0</v>
      </c>
    </row>
    <row r="231" spans="1:4" x14ac:dyDescent="0.35">
      <c r="A231" t="s">
        <v>21</v>
      </c>
      <c r="B231" s="9">
        <v>3</v>
      </c>
      <c r="C231" s="6" t="e">
        <f>(C224-C230)/(C223-C229)</f>
        <v>#DIV/0!</v>
      </c>
      <c r="D231">
        <v>0</v>
      </c>
    </row>
    <row r="232" spans="1:4" x14ac:dyDescent="0.35">
      <c r="A232" t="s">
        <v>22</v>
      </c>
      <c r="B232" s="6">
        <f>-1/3</f>
        <v>-0.33333333333333331</v>
      </c>
      <c r="C232" s="6" t="e">
        <f>-(1/C231)</f>
        <v>#DIV/0!</v>
      </c>
      <c r="D232">
        <v>0</v>
      </c>
    </row>
    <row r="233" spans="1:4" x14ac:dyDescent="0.35">
      <c r="A233" t="s">
        <v>23</v>
      </c>
      <c r="B233" s="4">
        <v>2</v>
      </c>
      <c r="C233" s="10" t="s">
        <v>38</v>
      </c>
      <c r="D233" s="12" t="s">
        <v>38</v>
      </c>
    </row>
    <row r="234" spans="1:4" x14ac:dyDescent="0.35">
      <c r="A234" t="s">
        <v>24</v>
      </c>
      <c r="B234" s="5">
        <v>4</v>
      </c>
      <c r="C234" s="12" t="s">
        <v>38</v>
      </c>
      <c r="D234" s="12" t="s">
        <v>38</v>
      </c>
    </row>
    <row r="235" spans="1:4" x14ac:dyDescent="0.35">
      <c r="A235" t="s">
        <v>25</v>
      </c>
      <c r="B235" s="4">
        <v>8</v>
      </c>
      <c r="C235" s="10" t="s">
        <v>38</v>
      </c>
      <c r="D235" s="12" t="s">
        <v>38</v>
      </c>
    </row>
    <row r="236" spans="1:4" x14ac:dyDescent="0.35">
      <c r="A236" t="s">
        <v>26</v>
      </c>
      <c r="B236" s="5">
        <v>2</v>
      </c>
      <c r="C236" s="14" t="s">
        <v>38</v>
      </c>
      <c r="D236" s="12" t="s">
        <v>38</v>
      </c>
    </row>
    <row r="237" spans="1:4" x14ac:dyDescent="0.35">
      <c r="A237" t="s">
        <v>27</v>
      </c>
      <c r="B237" s="3">
        <v>0</v>
      </c>
      <c r="C237" s="3">
        <f>SQRT((B236-B234)^2 + (B235-B233)^2)</f>
        <v>6.324555320336759</v>
      </c>
      <c r="D237">
        <f>IF(AND(B237&lt;=C237+0.1,B237&gt;=C237-0.1, B237&lt;=B217+1, B237&gt;=B217-1), 2, IF(AND(B237&lt;=C237+0.1,B237&gt;=C237-0.1),1, IF(AND(B237&lt;=B217+1, B237&gt;=B217-1),1, 0)))</f>
        <v>0</v>
      </c>
    </row>
    <row r="238" spans="1:4" x14ac:dyDescent="0.35">
      <c r="A238" t="s">
        <v>30</v>
      </c>
      <c r="B238" s="11" t="b">
        <v>1</v>
      </c>
      <c r="C238" s="12" t="s">
        <v>38</v>
      </c>
      <c r="D238">
        <f>IF(EXACT(B238,"TRUE"), 1, 0)</f>
        <v>1</v>
      </c>
    </row>
    <row r="239" spans="1:4" x14ac:dyDescent="0.35">
      <c r="A239" t="s">
        <v>31</v>
      </c>
      <c r="B239" s="11" t="b">
        <v>1</v>
      </c>
      <c r="C239" s="12" t="s">
        <v>38</v>
      </c>
      <c r="D239">
        <f t="shared" ref="D239:D242" si="21">IF(EXACT(B239,"TRUE"), 1, 0)</f>
        <v>1</v>
      </c>
    </row>
    <row r="240" spans="1:4" x14ac:dyDescent="0.35">
      <c r="A240" t="s">
        <v>32</v>
      </c>
      <c r="B240" s="11" t="b">
        <v>1</v>
      </c>
      <c r="C240" s="12" t="s">
        <v>38</v>
      </c>
      <c r="D240">
        <f t="shared" si="21"/>
        <v>1</v>
      </c>
    </row>
    <row r="241" spans="1:9" x14ac:dyDescent="0.35">
      <c r="A241" t="s">
        <v>33</v>
      </c>
      <c r="B241" s="11" t="b">
        <v>0</v>
      </c>
      <c r="C241" s="12" t="s">
        <v>38</v>
      </c>
      <c r="D241">
        <f t="shared" si="21"/>
        <v>0</v>
      </c>
    </row>
    <row r="242" spans="1:9" x14ac:dyDescent="0.35">
      <c r="A242" t="s">
        <v>34</v>
      </c>
      <c r="B242" s="11" t="b">
        <v>0</v>
      </c>
      <c r="C242" s="12" t="s">
        <v>38</v>
      </c>
      <c r="D242">
        <f t="shared" si="21"/>
        <v>0</v>
      </c>
    </row>
    <row r="243" spans="1:9" ht="15" thickBot="1" x14ac:dyDescent="0.4">
      <c r="A243" s="13" t="s">
        <v>35</v>
      </c>
      <c r="B243" s="13"/>
      <c r="C243" s="13"/>
      <c r="D243" s="13">
        <f>SUM(D214:D242)</f>
        <v>7.5</v>
      </c>
    </row>
    <row r="244" spans="1:9" ht="15.5" thickTop="1" thickBot="1" x14ac:dyDescent="0.4">
      <c r="A244" s="13" t="s">
        <v>39</v>
      </c>
      <c r="B244" s="13"/>
      <c r="C244" s="13"/>
      <c r="D244" s="15">
        <f>D243/22</f>
        <v>0.34090909090909088</v>
      </c>
    </row>
    <row r="245" spans="1:9" ht="15" thickTop="1" x14ac:dyDescent="0.35"/>
    <row r="246" spans="1:9" ht="23.5" x14ac:dyDescent="0.55000000000000004">
      <c r="A246" s="17" t="s">
        <v>36</v>
      </c>
      <c r="B246" s="17"/>
      <c r="C246" s="17"/>
      <c r="D246" s="17"/>
      <c r="F246" s="17" t="s">
        <v>36</v>
      </c>
      <c r="G246" s="17"/>
      <c r="H246" s="17"/>
      <c r="I246" s="17"/>
    </row>
    <row r="247" spans="1:9" ht="17.5" thickBot="1" x14ac:dyDescent="0.45">
      <c r="A247" s="18" t="s">
        <v>135</v>
      </c>
      <c r="B247" s="18"/>
      <c r="C247" s="18"/>
      <c r="D247" s="18"/>
      <c r="F247" s="18" t="s">
        <v>138</v>
      </c>
      <c r="G247" s="18"/>
      <c r="H247" s="18"/>
      <c r="I247" s="18"/>
    </row>
    <row r="248" spans="1:9" ht="15" thickTop="1" x14ac:dyDescent="0.35">
      <c r="A248" s="1" t="s">
        <v>0</v>
      </c>
      <c r="B248" s="8" t="s">
        <v>5</v>
      </c>
      <c r="C248" s="8" t="s">
        <v>6</v>
      </c>
      <c r="D248" s="8" t="s">
        <v>3</v>
      </c>
      <c r="F248" s="1" t="s">
        <v>0</v>
      </c>
      <c r="G248" s="8" t="s">
        <v>5</v>
      </c>
      <c r="H248" s="8" t="s">
        <v>6</v>
      </c>
      <c r="I248" s="8" t="s">
        <v>3</v>
      </c>
    </row>
    <row r="249" spans="1:9" x14ac:dyDescent="0.35">
      <c r="A249" t="s">
        <v>11</v>
      </c>
      <c r="B249" s="4">
        <v>10</v>
      </c>
      <c r="C249" s="4">
        <f>B249</f>
        <v>10</v>
      </c>
      <c r="D249" s="12" t="s">
        <v>38</v>
      </c>
      <c r="F249" t="s">
        <v>11</v>
      </c>
      <c r="G249" s="4">
        <v>11</v>
      </c>
      <c r="H249" s="4">
        <f>G249</f>
        <v>11</v>
      </c>
      <c r="I249" s="12" t="s">
        <v>38</v>
      </c>
    </row>
    <row r="250" spans="1:9" x14ac:dyDescent="0.35">
      <c r="A250" t="s">
        <v>12</v>
      </c>
      <c r="B250" s="5">
        <v>25</v>
      </c>
      <c r="C250" s="5">
        <f>B250</f>
        <v>25</v>
      </c>
      <c r="D250" s="12" t="s">
        <v>38</v>
      </c>
      <c r="F250" t="s">
        <v>12</v>
      </c>
      <c r="G250" s="5">
        <v>24</v>
      </c>
      <c r="H250" s="5">
        <f>G250</f>
        <v>24</v>
      </c>
      <c r="I250" s="12" t="s">
        <v>38</v>
      </c>
    </row>
    <row r="251" spans="1:9" x14ac:dyDescent="0.35">
      <c r="A251" t="s">
        <v>8</v>
      </c>
      <c r="B251" s="2" t="s">
        <v>136</v>
      </c>
      <c r="C251" s="2" t="str">
        <f>CONCATENATE(ROUND(C249, 3), "i + ", ROUND(C250, 3),"j")</f>
        <v>10i + 25j</v>
      </c>
      <c r="D251">
        <f>IF(EXACT(B251,C251), 1, 0)</f>
        <v>1</v>
      </c>
      <c r="F251" t="s">
        <v>8</v>
      </c>
      <c r="G251" s="2" t="s">
        <v>139</v>
      </c>
      <c r="H251" s="2" t="str">
        <f>CONCATENATE(ROUND(H249, 3), "i + ", ROUND(H250, 3),"j")</f>
        <v>11i + 24j</v>
      </c>
      <c r="I251">
        <f>IF(EXACT(G251,H251), 1, 0)</f>
        <v>1</v>
      </c>
    </row>
    <row r="252" spans="1:9" x14ac:dyDescent="0.35">
      <c r="A252" t="s">
        <v>28</v>
      </c>
      <c r="B252" s="3">
        <v>25</v>
      </c>
      <c r="C252" s="3">
        <f>SQRT(C249^2 + C250^2)</f>
        <v>26.92582403567252</v>
      </c>
      <c r="D252">
        <f>IF(AND(B252&lt;=C252+0.1,B252&gt;=C252-0.1), 1, 0)</f>
        <v>0</v>
      </c>
      <c r="F252" t="s">
        <v>28</v>
      </c>
      <c r="G252" s="3">
        <v>0</v>
      </c>
      <c r="H252" s="3">
        <f>SQRT(H249^2 + H250^2)</f>
        <v>26.40075756488817</v>
      </c>
      <c r="I252">
        <f>IF(AND(G252&lt;=H252+0.1,G252&gt;=H252-0.1), 1, 0)</f>
        <v>0</v>
      </c>
    </row>
    <row r="253" spans="1:9" x14ac:dyDescent="0.35">
      <c r="A253" t="s">
        <v>9</v>
      </c>
      <c r="B253" s="4">
        <v>8</v>
      </c>
      <c r="C253" s="4">
        <f>B253</f>
        <v>8</v>
      </c>
      <c r="D253">
        <f>IF(B253=C253, 1, 0)</f>
        <v>1</v>
      </c>
      <c r="F253" t="s">
        <v>9</v>
      </c>
      <c r="G253" s="4">
        <v>6</v>
      </c>
      <c r="H253" s="4">
        <f>G253</f>
        <v>6</v>
      </c>
      <c r="I253">
        <f>IF(G253=H253, 1, 0)</f>
        <v>1</v>
      </c>
    </row>
    <row r="254" spans="1:9" x14ac:dyDescent="0.35">
      <c r="A254" t="s">
        <v>10</v>
      </c>
      <c r="B254" s="5">
        <v>2</v>
      </c>
      <c r="C254" s="5">
        <f>B254</f>
        <v>2</v>
      </c>
      <c r="D254">
        <f t="shared" ref="D254:D256" si="22">IF(B254=C254, 1, 0)</f>
        <v>1</v>
      </c>
      <c r="F254" t="s">
        <v>10</v>
      </c>
      <c r="G254" s="5">
        <v>2</v>
      </c>
      <c r="H254" s="5">
        <f>G254</f>
        <v>2</v>
      </c>
      <c r="I254">
        <f t="shared" ref="I254:I256" si="23">IF(G254=H254, 1, 0)</f>
        <v>1</v>
      </c>
    </row>
    <row r="255" spans="1:9" x14ac:dyDescent="0.35">
      <c r="A255" t="s">
        <v>13</v>
      </c>
      <c r="B255" s="4">
        <v>18</v>
      </c>
      <c r="C255" s="4">
        <f>C249+C253</f>
        <v>18</v>
      </c>
      <c r="D255">
        <f t="shared" si="22"/>
        <v>1</v>
      </c>
      <c r="F255" t="s">
        <v>13</v>
      </c>
      <c r="G255" s="4">
        <v>18</v>
      </c>
      <c r="H255" s="4">
        <f>H249+H253</f>
        <v>17</v>
      </c>
      <c r="I255">
        <f t="shared" si="23"/>
        <v>0</v>
      </c>
    </row>
    <row r="256" spans="1:9" x14ac:dyDescent="0.35">
      <c r="A256" t="s">
        <v>14</v>
      </c>
      <c r="B256" s="5">
        <v>27</v>
      </c>
      <c r="C256" s="5">
        <f>C250+C254</f>
        <v>27</v>
      </c>
      <c r="D256">
        <f t="shared" si="22"/>
        <v>1</v>
      </c>
      <c r="F256" t="s">
        <v>14</v>
      </c>
      <c r="G256" s="5">
        <v>17</v>
      </c>
      <c r="H256" s="5">
        <f>H250+H254</f>
        <v>26</v>
      </c>
      <c r="I256">
        <f t="shared" si="23"/>
        <v>0</v>
      </c>
    </row>
    <row r="257" spans="1:9" x14ac:dyDescent="0.35">
      <c r="A257" t="s">
        <v>7</v>
      </c>
      <c r="B257" s="2" t="s">
        <v>137</v>
      </c>
      <c r="C257" s="2" t="str">
        <f>CONCATENATE(ROUND(C255, 3), "i + ", ROUND(C256, 3),"j")</f>
        <v>18i + 27j</v>
      </c>
      <c r="D257">
        <f>IF(EXACT(B257, C257), 1, IF(EXACT(B257, CONCATENATE(B255, "i + ", B256, "j")), 0.5, 0))</f>
        <v>1</v>
      </c>
      <c r="F257" t="s">
        <v>7</v>
      </c>
      <c r="G257" s="2" t="s">
        <v>140</v>
      </c>
      <c r="H257" s="2" t="str">
        <f>CONCATENATE(ROUND(H255, 3), "i + ", ROUND(H256, 3),"j")</f>
        <v>17i + 26j</v>
      </c>
      <c r="I257">
        <f>IF(EXACT(G257, H257), 1, IF(EXACT(G257, CONCATENATE(G255, "i + ", G256, "j")), 0.5, 0))</f>
        <v>0.5</v>
      </c>
    </row>
    <row r="258" spans="1:9" x14ac:dyDescent="0.35">
      <c r="A258" t="s">
        <v>17</v>
      </c>
      <c r="B258" s="4">
        <v>18</v>
      </c>
      <c r="C258" s="4">
        <f>B258</f>
        <v>18</v>
      </c>
      <c r="D258" s="12" t="s">
        <v>38</v>
      </c>
      <c r="F258" t="s">
        <v>17</v>
      </c>
      <c r="G258" s="4">
        <v>0</v>
      </c>
      <c r="H258" s="4">
        <f>G258</f>
        <v>0</v>
      </c>
      <c r="I258" s="12" t="s">
        <v>38</v>
      </c>
    </row>
    <row r="259" spans="1:9" x14ac:dyDescent="0.35">
      <c r="A259" t="s">
        <v>18</v>
      </c>
      <c r="B259" s="5">
        <v>17</v>
      </c>
      <c r="C259" s="5">
        <f>B259</f>
        <v>17</v>
      </c>
      <c r="D259" s="12" t="s">
        <v>38</v>
      </c>
      <c r="F259" t="s">
        <v>18</v>
      </c>
      <c r="G259" s="5">
        <v>0</v>
      </c>
      <c r="H259" s="5">
        <f>G259</f>
        <v>0</v>
      </c>
      <c r="I259" s="12" t="s">
        <v>38</v>
      </c>
    </row>
    <row r="260" spans="1:9" x14ac:dyDescent="0.35">
      <c r="A260" t="s">
        <v>15</v>
      </c>
      <c r="B260" s="4">
        <v>0.55500000000000005</v>
      </c>
      <c r="C260" s="4">
        <f>C258/(SQRT(C258^2 + C259^2))</f>
        <v>0.72701315254981747</v>
      </c>
      <c r="D260">
        <v>0</v>
      </c>
      <c r="F260" t="s">
        <v>15</v>
      </c>
      <c r="G260" s="4">
        <v>0.55500000000000005</v>
      </c>
      <c r="H260" s="4" t="e">
        <f>H258/(SQRT(H258^2 + H259^2))</f>
        <v>#DIV/0!</v>
      </c>
      <c r="I260">
        <v>0</v>
      </c>
    </row>
    <row r="261" spans="1:9" x14ac:dyDescent="0.35">
      <c r="A261" t="s">
        <v>16</v>
      </c>
      <c r="B261" s="5">
        <v>0.83199999999999996</v>
      </c>
      <c r="C261" s="5">
        <f>C259/(SQRT(C258^2 + C259^2))</f>
        <v>0.68662353296371648</v>
      </c>
      <c r="D261">
        <v>0</v>
      </c>
      <c r="F261" t="s">
        <v>16</v>
      </c>
      <c r="G261" s="5">
        <v>0.83199999999999996</v>
      </c>
      <c r="H261" s="5" t="e">
        <f>H259/(SQRT(H258^2 + H259^2))</f>
        <v>#DIV/0!</v>
      </c>
      <c r="I261">
        <v>0</v>
      </c>
    </row>
    <row r="262" spans="1:9" x14ac:dyDescent="0.35">
      <c r="A262" t="s">
        <v>4</v>
      </c>
      <c r="B262" s="7" t="s">
        <v>134</v>
      </c>
      <c r="C262" s="7" t="str">
        <f>CONCATENATE(ROUND(C260, 3), "i + ", ROUND(C261, 3),"j")</f>
        <v>0.727i + 0.687j</v>
      </c>
      <c r="D262">
        <v>0</v>
      </c>
      <c r="F262" t="s">
        <v>4</v>
      </c>
      <c r="G262" s="7" t="s">
        <v>141</v>
      </c>
      <c r="H262" s="7" t="e">
        <f>CONCATENATE(ROUND(H260, 3), "i + ", ROUND(H261, 3),"j")</f>
        <v>#DIV/0!</v>
      </c>
      <c r="I262">
        <v>0</v>
      </c>
    </row>
    <row r="263" spans="1:9" x14ac:dyDescent="0.35">
      <c r="A263" t="s">
        <v>29</v>
      </c>
      <c r="B263" s="3">
        <v>25</v>
      </c>
      <c r="C263" s="3">
        <f>B263</f>
        <v>25</v>
      </c>
      <c r="D263">
        <f>IF(AND(B263&lt;=C263+0.1,B263&gt;=C263-0.1), 1, 0)</f>
        <v>1</v>
      </c>
      <c r="F263" t="s">
        <v>29</v>
      </c>
      <c r="G263" s="3">
        <v>24</v>
      </c>
      <c r="H263" s="3">
        <f>G263</f>
        <v>24</v>
      </c>
      <c r="I263">
        <f>IF(AND(G263&lt;=H263+0.1,G263&gt;=H263-0.1), 1, 0)</f>
        <v>1</v>
      </c>
    </row>
    <row r="264" spans="1:9" x14ac:dyDescent="0.35">
      <c r="A264" t="s">
        <v>19</v>
      </c>
      <c r="B264" s="4">
        <v>0</v>
      </c>
      <c r="C264" s="4">
        <f>(-C260*C263) + C258</f>
        <v>-0.17532881374543763</v>
      </c>
      <c r="D264">
        <v>0</v>
      </c>
      <c r="F264" t="s">
        <v>19</v>
      </c>
      <c r="G264" s="4">
        <v>0</v>
      </c>
      <c r="H264" s="4" t="e">
        <f>(-H260*H263) + H258</f>
        <v>#DIV/0!</v>
      </c>
      <c r="I264">
        <v>0</v>
      </c>
    </row>
    <row r="265" spans="1:9" x14ac:dyDescent="0.35">
      <c r="A265" t="s">
        <v>20</v>
      </c>
      <c r="B265" s="5">
        <v>0</v>
      </c>
      <c r="C265" s="5">
        <f>(-C261*C263) + C259</f>
        <v>-0.16558832409291213</v>
      </c>
      <c r="D265">
        <v>0</v>
      </c>
      <c r="F265" t="s">
        <v>20</v>
      </c>
      <c r="G265" s="5">
        <v>0</v>
      </c>
      <c r="H265" s="5" t="e">
        <f>(-H261*H263) + H259</f>
        <v>#DIV/0!</v>
      </c>
      <c r="I265">
        <v>0</v>
      </c>
    </row>
    <row r="266" spans="1:9" x14ac:dyDescent="0.35">
      <c r="A266" t="s">
        <v>21</v>
      </c>
      <c r="B266" s="9">
        <f>21/24</f>
        <v>0.875</v>
      </c>
      <c r="C266" s="6">
        <f>(C259-C265)/(C258-C264)</f>
        <v>0.94444444444444442</v>
      </c>
      <c r="D266">
        <v>0</v>
      </c>
      <c r="F266" t="s">
        <v>21</v>
      </c>
      <c r="G266" s="9">
        <f>21/24</f>
        <v>0.875</v>
      </c>
      <c r="H266" s="6" t="e">
        <f>(H259-H265)/(H258-H264)</f>
        <v>#DIV/0!</v>
      </c>
      <c r="I266">
        <v>0</v>
      </c>
    </row>
    <row r="267" spans="1:9" x14ac:dyDescent="0.35">
      <c r="A267" t="s">
        <v>22</v>
      </c>
      <c r="B267" s="6">
        <v>0</v>
      </c>
      <c r="C267" s="6">
        <f>-(1/C266)</f>
        <v>-1.0588235294117647</v>
      </c>
      <c r="D267">
        <v>0</v>
      </c>
      <c r="F267" t="s">
        <v>22</v>
      </c>
      <c r="G267" s="6">
        <v>0</v>
      </c>
      <c r="H267" s="6" t="e">
        <f>-(1/H266)</f>
        <v>#DIV/0!</v>
      </c>
      <c r="I267">
        <v>0</v>
      </c>
    </row>
    <row r="268" spans="1:9" x14ac:dyDescent="0.35">
      <c r="A268" t="s">
        <v>23</v>
      </c>
      <c r="B268" s="4">
        <v>6</v>
      </c>
      <c r="C268" s="10" t="s">
        <v>38</v>
      </c>
      <c r="D268" s="12" t="s">
        <v>38</v>
      </c>
      <c r="F268" t="s">
        <v>23</v>
      </c>
      <c r="G268" s="4">
        <v>0</v>
      </c>
      <c r="H268" s="10" t="s">
        <v>38</v>
      </c>
      <c r="I268" s="12" t="s">
        <v>38</v>
      </c>
    </row>
    <row r="269" spans="1:9" x14ac:dyDescent="0.35">
      <c r="A269" t="s">
        <v>24</v>
      </c>
      <c r="B269" s="5">
        <v>8</v>
      </c>
      <c r="C269" s="12" t="s">
        <v>38</v>
      </c>
      <c r="D269" s="12" t="s">
        <v>38</v>
      </c>
      <c r="F269" t="s">
        <v>24</v>
      </c>
      <c r="G269" s="5">
        <v>0</v>
      </c>
      <c r="H269" s="12" t="s">
        <v>38</v>
      </c>
      <c r="I269" s="12" t="s">
        <v>38</v>
      </c>
    </row>
    <row r="270" spans="1:9" x14ac:dyDescent="0.35">
      <c r="A270" t="s">
        <v>25</v>
      </c>
      <c r="B270" s="4">
        <v>16</v>
      </c>
      <c r="C270" s="10" t="s">
        <v>38</v>
      </c>
      <c r="D270" s="12" t="s">
        <v>38</v>
      </c>
      <c r="F270" t="s">
        <v>25</v>
      </c>
      <c r="G270" s="4">
        <v>0</v>
      </c>
      <c r="H270" s="10" t="s">
        <v>38</v>
      </c>
      <c r="I270" s="12" t="s">
        <v>38</v>
      </c>
    </row>
    <row r="271" spans="1:9" x14ac:dyDescent="0.35">
      <c r="A271" t="s">
        <v>26</v>
      </c>
      <c r="B271" s="5">
        <v>-2</v>
      </c>
      <c r="C271" s="14" t="s">
        <v>38</v>
      </c>
      <c r="D271" s="12" t="s">
        <v>38</v>
      </c>
      <c r="F271" t="s">
        <v>26</v>
      </c>
      <c r="G271" s="5">
        <v>0</v>
      </c>
      <c r="H271" s="14" t="s">
        <v>38</v>
      </c>
      <c r="I271" s="12" t="s">
        <v>38</v>
      </c>
    </row>
    <row r="272" spans="1:9" x14ac:dyDescent="0.35">
      <c r="A272" t="s">
        <v>27</v>
      </c>
      <c r="B272" s="3">
        <v>0</v>
      </c>
      <c r="C272" s="3">
        <f>SQRT((B271-B269)^2 + (B270-B268)^2)</f>
        <v>14.142135623730951</v>
      </c>
      <c r="D272">
        <v>0</v>
      </c>
      <c r="F272" t="s">
        <v>27</v>
      </c>
      <c r="G272" s="3">
        <v>0</v>
      </c>
      <c r="H272" s="3">
        <f>SQRT((G271-G269)^2 + (G270-G268)^2)</f>
        <v>0</v>
      </c>
      <c r="I272">
        <v>0</v>
      </c>
    </row>
    <row r="273" spans="1:9" x14ac:dyDescent="0.35">
      <c r="A273" t="s">
        <v>30</v>
      </c>
      <c r="B273" s="11" t="b">
        <v>1</v>
      </c>
      <c r="C273" s="12" t="s">
        <v>38</v>
      </c>
      <c r="D273">
        <f>IF(EXACT(B273,"TRUE"), 1, 0)</f>
        <v>1</v>
      </c>
      <c r="F273" t="s">
        <v>30</v>
      </c>
      <c r="G273" s="11" t="b">
        <v>1</v>
      </c>
      <c r="H273" s="12" t="s">
        <v>38</v>
      </c>
      <c r="I273">
        <f>IF(EXACT(G273,"TRUE"), 1, 0)</f>
        <v>1</v>
      </c>
    </row>
    <row r="274" spans="1:9" x14ac:dyDescent="0.35">
      <c r="A274" t="s">
        <v>31</v>
      </c>
      <c r="B274" s="11" t="b">
        <v>1</v>
      </c>
      <c r="C274" s="12" t="s">
        <v>38</v>
      </c>
      <c r="D274">
        <f t="shared" ref="D274:D277" si="24">IF(EXACT(B274,"TRUE"), 1, 0)</f>
        <v>1</v>
      </c>
      <c r="F274" t="s">
        <v>31</v>
      </c>
      <c r="G274" s="11" t="b">
        <v>0</v>
      </c>
      <c r="H274" s="12" t="s">
        <v>38</v>
      </c>
      <c r="I274">
        <f t="shared" ref="I274:I277" si="25">IF(EXACT(G274,"TRUE"), 1, 0)</f>
        <v>0</v>
      </c>
    </row>
    <row r="275" spans="1:9" x14ac:dyDescent="0.35">
      <c r="A275" t="s">
        <v>32</v>
      </c>
      <c r="B275" s="11" t="b">
        <v>1</v>
      </c>
      <c r="C275" s="12" t="s">
        <v>38</v>
      </c>
      <c r="D275">
        <f t="shared" si="24"/>
        <v>1</v>
      </c>
      <c r="F275" t="s">
        <v>32</v>
      </c>
      <c r="G275" s="11" t="b">
        <v>1</v>
      </c>
      <c r="H275" s="12" t="s">
        <v>38</v>
      </c>
      <c r="I275">
        <f t="shared" si="25"/>
        <v>1</v>
      </c>
    </row>
    <row r="276" spans="1:9" x14ac:dyDescent="0.35">
      <c r="A276" t="s">
        <v>33</v>
      </c>
      <c r="B276" s="11" t="b">
        <v>0</v>
      </c>
      <c r="C276" s="12" t="s">
        <v>38</v>
      </c>
      <c r="D276">
        <f t="shared" si="24"/>
        <v>0</v>
      </c>
      <c r="F276" t="s">
        <v>33</v>
      </c>
      <c r="G276" s="11" t="b">
        <v>0</v>
      </c>
      <c r="H276" s="12" t="s">
        <v>38</v>
      </c>
      <c r="I276">
        <f t="shared" si="25"/>
        <v>0</v>
      </c>
    </row>
    <row r="277" spans="1:9" x14ac:dyDescent="0.35">
      <c r="A277" t="s">
        <v>34</v>
      </c>
      <c r="B277" s="11" t="b">
        <v>0</v>
      </c>
      <c r="C277" s="12" t="s">
        <v>38</v>
      </c>
      <c r="D277">
        <f t="shared" si="24"/>
        <v>0</v>
      </c>
      <c r="F277" t="s">
        <v>34</v>
      </c>
      <c r="G277" s="11" t="b">
        <v>0</v>
      </c>
      <c r="H277" s="12" t="s">
        <v>38</v>
      </c>
      <c r="I277">
        <f t="shared" si="25"/>
        <v>0</v>
      </c>
    </row>
    <row r="278" spans="1:9" ht="15" thickBot="1" x14ac:dyDescent="0.4">
      <c r="A278" s="13" t="s">
        <v>35</v>
      </c>
      <c r="B278" s="13"/>
      <c r="C278" s="13"/>
      <c r="D278" s="13">
        <f>SUM(D249:D277)</f>
        <v>10</v>
      </c>
      <c r="F278" s="13" t="s">
        <v>35</v>
      </c>
      <c r="G278" s="13"/>
      <c r="H278" s="13"/>
      <c r="I278" s="13">
        <f>SUM(I249:I277)</f>
        <v>6.5</v>
      </c>
    </row>
    <row r="279" spans="1:9" ht="15.5" thickTop="1" thickBot="1" x14ac:dyDescent="0.4">
      <c r="A279" s="13" t="s">
        <v>39</v>
      </c>
      <c r="B279" s="13"/>
      <c r="C279" s="13"/>
      <c r="D279" s="15">
        <f>D278/22</f>
        <v>0.45454545454545453</v>
      </c>
      <c r="F279" s="13" t="s">
        <v>39</v>
      </c>
      <c r="G279" s="13"/>
      <c r="H279" s="13"/>
      <c r="I279" s="15">
        <f>I278/22</f>
        <v>0.29545454545454547</v>
      </c>
    </row>
    <row r="280" spans="1:9" ht="15" thickTop="1" x14ac:dyDescent="0.35"/>
    <row r="281" spans="1:9" ht="23.5" x14ac:dyDescent="0.55000000000000004">
      <c r="A281" s="17" t="s">
        <v>36</v>
      </c>
      <c r="B281" s="17"/>
      <c r="C281" s="17"/>
      <c r="D281" s="17"/>
    </row>
    <row r="282" spans="1:9" ht="17.5" thickBot="1" x14ac:dyDescent="0.45">
      <c r="A282" s="18" t="s">
        <v>142</v>
      </c>
      <c r="B282" s="18"/>
      <c r="C282" s="18"/>
      <c r="D282" s="18"/>
    </row>
    <row r="283" spans="1:9" ht="15" thickTop="1" x14ac:dyDescent="0.35">
      <c r="A283" s="1" t="s">
        <v>0</v>
      </c>
      <c r="B283" s="8" t="s">
        <v>5</v>
      </c>
      <c r="C283" s="8" t="s">
        <v>6</v>
      </c>
      <c r="D283" s="8" t="s">
        <v>3</v>
      </c>
    </row>
    <row r="284" spans="1:9" x14ac:dyDescent="0.35">
      <c r="A284" t="s">
        <v>11</v>
      </c>
      <c r="B284" s="4">
        <v>8</v>
      </c>
      <c r="C284" s="4">
        <f>B284</f>
        <v>8</v>
      </c>
      <c r="D284" s="12" t="s">
        <v>38</v>
      </c>
    </row>
    <row r="285" spans="1:9" x14ac:dyDescent="0.35">
      <c r="A285" t="s">
        <v>12</v>
      </c>
      <c r="B285" s="5">
        <v>22</v>
      </c>
      <c r="C285" s="5">
        <f>B285</f>
        <v>22</v>
      </c>
      <c r="D285" s="12" t="s">
        <v>38</v>
      </c>
    </row>
    <row r="286" spans="1:9" x14ac:dyDescent="0.35">
      <c r="A286" t="s">
        <v>8</v>
      </c>
      <c r="B286" s="2" t="s">
        <v>217</v>
      </c>
      <c r="C286" s="2" t="str">
        <f>CONCATENATE(ROUND(C284, 3), "i + ", ROUND(C285, 3),"j")</f>
        <v>8i + 22j</v>
      </c>
      <c r="D286">
        <f>IF(EXACT(B286,C286), 1, 0)</f>
        <v>1</v>
      </c>
    </row>
    <row r="287" spans="1:9" x14ac:dyDescent="0.35">
      <c r="A287" t="s">
        <v>28</v>
      </c>
      <c r="B287" s="3">
        <v>23.408999999999999</v>
      </c>
      <c r="C287" s="3">
        <f>SQRT(C284^2 + C285^2)</f>
        <v>23.409399821439251</v>
      </c>
      <c r="D287">
        <f>IF(AND(B287&lt;=C287+0.1,B287&gt;=C287-0.1), 1, 0)</f>
        <v>1</v>
      </c>
    </row>
    <row r="288" spans="1:9" x14ac:dyDescent="0.35">
      <c r="A288" t="s">
        <v>9</v>
      </c>
      <c r="B288" s="4">
        <v>8</v>
      </c>
      <c r="C288" s="4">
        <f>B288</f>
        <v>8</v>
      </c>
      <c r="D288">
        <f>IF(B288=C288, 1, 0)</f>
        <v>1</v>
      </c>
    </row>
    <row r="289" spans="1:4" x14ac:dyDescent="0.35">
      <c r="A289" t="s">
        <v>10</v>
      </c>
      <c r="B289" s="5">
        <v>2</v>
      </c>
      <c r="C289" s="5">
        <f>B289</f>
        <v>2</v>
      </c>
      <c r="D289">
        <f t="shared" ref="D289:D291" si="26">IF(B289=C289, 1, 0)</f>
        <v>1</v>
      </c>
    </row>
    <row r="290" spans="1:4" x14ac:dyDescent="0.35">
      <c r="A290" t="s">
        <v>13</v>
      </c>
      <c r="B290" s="4">
        <v>16</v>
      </c>
      <c r="C290" s="4">
        <f>C284+C288</f>
        <v>16</v>
      </c>
      <c r="D290">
        <f t="shared" si="26"/>
        <v>1</v>
      </c>
    </row>
    <row r="291" spans="1:4" x14ac:dyDescent="0.35">
      <c r="A291" t="s">
        <v>14</v>
      </c>
      <c r="B291" s="5">
        <v>24</v>
      </c>
      <c r="C291" s="5">
        <f>C285+C289</f>
        <v>24</v>
      </c>
      <c r="D291">
        <f t="shared" si="26"/>
        <v>1</v>
      </c>
    </row>
    <row r="292" spans="1:4" x14ac:dyDescent="0.35">
      <c r="A292" t="s">
        <v>7</v>
      </c>
      <c r="B292" s="2" t="s">
        <v>216</v>
      </c>
      <c r="C292" s="2" t="str">
        <f>CONCATENATE(ROUND(C290, 3), "i + ", ROUND(C291, 3),"j")</f>
        <v>16i + 24j</v>
      </c>
      <c r="D292">
        <f>IF(EXACT(B292, C292), 1, IF(EXACT(B292, CONCATENATE(B290, "i + ", B291, "j")), 0.5, 0))</f>
        <v>1</v>
      </c>
    </row>
    <row r="293" spans="1:4" x14ac:dyDescent="0.35">
      <c r="A293" t="s">
        <v>17</v>
      </c>
      <c r="B293" s="4">
        <v>25</v>
      </c>
      <c r="C293" s="4">
        <f>B293</f>
        <v>25</v>
      </c>
      <c r="D293" s="12" t="s">
        <v>38</v>
      </c>
    </row>
    <row r="294" spans="1:4" x14ac:dyDescent="0.35">
      <c r="A294" t="s">
        <v>18</v>
      </c>
      <c r="B294" s="5">
        <v>13</v>
      </c>
      <c r="C294" s="5">
        <f>B294</f>
        <v>13</v>
      </c>
      <c r="D294" s="12" t="s">
        <v>38</v>
      </c>
    </row>
    <row r="295" spans="1:4" x14ac:dyDescent="0.35">
      <c r="A295" t="s">
        <v>15</v>
      </c>
      <c r="B295" s="4">
        <v>0.88700000000000001</v>
      </c>
      <c r="C295" s="4">
        <f>C293/(SQRT(C293^2 + C294^2))</f>
        <v>0.88721680123459512</v>
      </c>
      <c r="D295">
        <f>IF(AND(B295&lt;=C295+0.1,B295&gt;=C295-0.1), 1, 0)</f>
        <v>1</v>
      </c>
    </row>
    <row r="296" spans="1:4" x14ac:dyDescent="0.35">
      <c r="A296" t="s">
        <v>16</v>
      </c>
      <c r="B296" s="5">
        <v>0.46100000000000002</v>
      </c>
      <c r="C296" s="5">
        <f>C294/(SQRT(C293^2 + C294^2))</f>
        <v>0.46135273664198945</v>
      </c>
      <c r="D296">
        <f>IF(AND(B296&lt;=C296+0.1,B296&gt;=C296-0.1), 1, 0)</f>
        <v>1</v>
      </c>
    </row>
    <row r="297" spans="1:4" x14ac:dyDescent="0.35">
      <c r="A297" t="s">
        <v>4</v>
      </c>
      <c r="B297" s="7" t="s">
        <v>218</v>
      </c>
      <c r="C297" s="7" t="str">
        <f>CONCATENATE(ROUND(C295, 3), "i + ", ROUND(C296, 3),"j")</f>
        <v>0.887i + 0.461j</v>
      </c>
      <c r="D297">
        <f>IF(EXACT(B297, C297), 1, IF(EXACT(B297, CONCATENATE(B295, "i + ", B296, "j")), 0.5, 0))</f>
        <v>1</v>
      </c>
    </row>
    <row r="298" spans="1:4" x14ac:dyDescent="0.35">
      <c r="A298" t="s">
        <v>29</v>
      </c>
      <c r="B298" s="3">
        <v>28.178000000000001</v>
      </c>
      <c r="C298" s="3">
        <f>B298</f>
        <v>28.178000000000001</v>
      </c>
      <c r="D298">
        <f>IF(AND(B298&lt;=C298+0.1,B298&gt;=C298-0.1), 1, 0)</f>
        <v>1</v>
      </c>
    </row>
    <row r="299" spans="1:4" x14ac:dyDescent="0.35">
      <c r="A299" t="s">
        <v>19</v>
      </c>
      <c r="B299" s="4">
        <v>3.952</v>
      </c>
      <c r="C299" s="4">
        <f>(-C295*C298) + C293</f>
        <v>4.9748115777958901E-6</v>
      </c>
      <c r="D299">
        <f>IF(AND(B299&lt;=C299+0.1,B299&gt;=C299-0.1), 1, IF((AND(B299&lt;=(-B295*B298) + B293+0.1,B299&gt;=(-B295*B298) + B293-0.1)), 0.5, 0))</f>
        <v>0</v>
      </c>
    </row>
    <row r="300" spans="1:4" x14ac:dyDescent="0.35">
      <c r="A300" t="s">
        <v>20</v>
      </c>
      <c r="B300" s="5">
        <v>1.9259999999999999</v>
      </c>
      <c r="C300" s="5">
        <f>(-C296*C298) + C294</f>
        <v>2.5869020205959714E-6</v>
      </c>
      <c r="D300">
        <f>IF(AND(B300&lt;=C300+0.1,B300&gt;=C300-0.1), 1, IF((AND(B300&lt;=(-B296*B298) + B294+0.1,B300&gt;=(-B296*B298) + B294-0.1)), 0.5, 0))</f>
        <v>0</v>
      </c>
    </row>
    <row r="301" spans="1:4" x14ac:dyDescent="0.35">
      <c r="A301" t="s">
        <v>21</v>
      </c>
      <c r="B301" s="9">
        <f>0.489</f>
        <v>0.48899999999999999</v>
      </c>
      <c r="C301" s="6">
        <f>(C294-C300)/(C293-C299)</f>
        <v>0.52</v>
      </c>
      <c r="D301">
        <f>IF(AND(B301&lt;=C301+0.1,B301&gt;=C301-0.1), 1, IF(AND(B301&lt;=(B294-B300)/(B293-B299)+0.1,B301&gt;=(B294-B300)/(B293-B299)-0.1), 0.5, 0))</f>
        <v>1</v>
      </c>
    </row>
    <row r="302" spans="1:4" x14ac:dyDescent="0.35">
      <c r="A302" t="s">
        <v>22</v>
      </c>
      <c r="B302" s="6">
        <v>-2.0409999999999999</v>
      </c>
      <c r="C302" s="6">
        <f>-(1/C301)</f>
        <v>-1.9230769230769229</v>
      </c>
      <c r="D302">
        <f>IF(AND(B302&lt;=C302+0.1,B302&gt;=C302-0.1), 1, IF(AND(B302&lt;=(B295-B301)/(B294/B300)+0.1,B302&gt;=(B295-B301)/(B294/B300)-0.1), 0.5, 0))</f>
        <v>0</v>
      </c>
    </row>
    <row r="303" spans="1:4" x14ac:dyDescent="0.35">
      <c r="A303" t="s">
        <v>23</v>
      </c>
      <c r="B303" s="4">
        <v>0</v>
      </c>
      <c r="C303" s="10" t="s">
        <v>38</v>
      </c>
      <c r="D303" s="12" t="s">
        <v>38</v>
      </c>
    </row>
    <row r="304" spans="1:4" x14ac:dyDescent="0.35">
      <c r="A304" t="s">
        <v>24</v>
      </c>
      <c r="B304" s="5">
        <v>0</v>
      </c>
      <c r="C304" s="12" t="s">
        <v>38</v>
      </c>
      <c r="D304" s="12" t="s">
        <v>38</v>
      </c>
    </row>
    <row r="305" spans="1:9" x14ac:dyDescent="0.35">
      <c r="A305" t="s">
        <v>25</v>
      </c>
      <c r="B305" s="4">
        <v>0</v>
      </c>
      <c r="C305" s="10" t="s">
        <v>38</v>
      </c>
      <c r="D305" s="12" t="s">
        <v>38</v>
      </c>
    </row>
    <row r="306" spans="1:9" x14ac:dyDescent="0.35">
      <c r="A306" t="s">
        <v>26</v>
      </c>
      <c r="B306" s="5">
        <v>0</v>
      </c>
      <c r="C306" s="14" t="s">
        <v>38</v>
      </c>
      <c r="D306" s="12" t="s">
        <v>38</v>
      </c>
    </row>
    <row r="307" spans="1:9" x14ac:dyDescent="0.35">
      <c r="A307" t="s">
        <v>27</v>
      </c>
      <c r="B307" s="3">
        <v>0</v>
      </c>
      <c r="C307" s="3">
        <f>SQRT((B306-B304)^2 + (B305-B303)^2)</f>
        <v>0</v>
      </c>
      <c r="D307">
        <f>IF(AND(B307&lt;=C307+0.1,B307&gt;=C307-0.1, B307&lt;=B287+1, B307&gt;=B287-1), 2, IF(AND(B307&lt;=C307+0.1,B307&gt;=C307-0.1),1, IF(AND(B307&lt;=B287+1, B307&gt;=B287-1),1, 0)))</f>
        <v>1</v>
      </c>
    </row>
    <row r="308" spans="1:9" x14ac:dyDescent="0.35">
      <c r="A308" t="s">
        <v>30</v>
      </c>
      <c r="B308" s="11" t="b">
        <v>1</v>
      </c>
      <c r="C308" s="12" t="s">
        <v>38</v>
      </c>
      <c r="D308">
        <f>IF(EXACT(B308,"TRUE"), 1, 0)</f>
        <v>1</v>
      </c>
    </row>
    <row r="309" spans="1:9" x14ac:dyDescent="0.35">
      <c r="A309" t="s">
        <v>31</v>
      </c>
      <c r="B309" s="11" t="b">
        <v>1</v>
      </c>
      <c r="C309" s="12" t="s">
        <v>38</v>
      </c>
      <c r="D309">
        <f t="shared" ref="D309:D312" si="27">IF(EXACT(B309,"TRUE"), 1, 0)</f>
        <v>1</v>
      </c>
    </row>
    <row r="310" spans="1:9" x14ac:dyDescent="0.35">
      <c r="A310" t="s">
        <v>32</v>
      </c>
      <c r="B310" s="11" t="b">
        <v>1</v>
      </c>
      <c r="C310" s="12" t="s">
        <v>38</v>
      </c>
      <c r="D310">
        <f t="shared" si="27"/>
        <v>1</v>
      </c>
    </row>
    <row r="311" spans="1:9" x14ac:dyDescent="0.35">
      <c r="A311" t="s">
        <v>33</v>
      </c>
      <c r="B311" s="11" t="b">
        <v>1</v>
      </c>
      <c r="C311" s="12" t="s">
        <v>38</v>
      </c>
      <c r="D311">
        <f t="shared" si="27"/>
        <v>1</v>
      </c>
    </row>
    <row r="312" spans="1:9" x14ac:dyDescent="0.35">
      <c r="A312" t="s">
        <v>34</v>
      </c>
      <c r="B312" s="11" t="b">
        <v>0</v>
      </c>
      <c r="C312" s="12" t="s">
        <v>38</v>
      </c>
      <c r="D312">
        <f t="shared" si="27"/>
        <v>0</v>
      </c>
    </row>
    <row r="313" spans="1:9" ht="15" thickBot="1" x14ac:dyDescent="0.4">
      <c r="A313" s="13" t="s">
        <v>35</v>
      </c>
      <c r="B313" s="13"/>
      <c r="C313" s="13"/>
      <c r="D313" s="13">
        <f>SUM(D284:D312)</f>
        <v>17</v>
      </c>
    </row>
    <row r="314" spans="1:9" ht="15.5" thickTop="1" thickBot="1" x14ac:dyDescent="0.4">
      <c r="A314" s="13" t="s">
        <v>39</v>
      </c>
      <c r="B314" s="13"/>
      <c r="C314" s="13"/>
      <c r="D314" s="15">
        <f>D313/22</f>
        <v>0.77272727272727271</v>
      </c>
    </row>
    <row r="315" spans="1:9" ht="15" thickTop="1" x14ac:dyDescent="0.35"/>
    <row r="316" spans="1:9" ht="23.5" x14ac:dyDescent="0.55000000000000004">
      <c r="A316" s="17" t="s">
        <v>36</v>
      </c>
      <c r="B316" s="17"/>
      <c r="C316" s="17"/>
      <c r="D316" s="17"/>
      <c r="F316" s="17" t="s">
        <v>36</v>
      </c>
      <c r="G316" s="17"/>
      <c r="H316" s="17"/>
      <c r="I316" s="17"/>
    </row>
    <row r="317" spans="1:9" ht="17.5" thickBot="1" x14ac:dyDescent="0.45">
      <c r="A317" s="18" t="s">
        <v>143</v>
      </c>
      <c r="B317" s="18"/>
      <c r="C317" s="18"/>
      <c r="D317" s="18"/>
      <c r="F317" s="18" t="s">
        <v>147</v>
      </c>
      <c r="G317" s="18"/>
      <c r="H317" s="18"/>
      <c r="I317" s="18"/>
    </row>
    <row r="318" spans="1:9" ht="15" thickTop="1" x14ac:dyDescent="0.35">
      <c r="A318" s="1" t="s">
        <v>0</v>
      </c>
      <c r="B318" s="8" t="s">
        <v>5</v>
      </c>
      <c r="C318" s="8" t="s">
        <v>6</v>
      </c>
      <c r="D318" s="8" t="s">
        <v>3</v>
      </c>
      <c r="F318" s="1" t="s">
        <v>0</v>
      </c>
      <c r="G318" s="8" t="s">
        <v>5</v>
      </c>
      <c r="H318" s="8" t="s">
        <v>6</v>
      </c>
      <c r="I318" s="8" t="s">
        <v>3</v>
      </c>
    </row>
    <row r="319" spans="1:9" x14ac:dyDescent="0.35">
      <c r="A319" t="s">
        <v>11</v>
      </c>
      <c r="B319" s="4">
        <v>8</v>
      </c>
      <c r="C319" s="4">
        <f>B319</f>
        <v>8</v>
      </c>
      <c r="D319" s="12" t="s">
        <v>38</v>
      </c>
      <c r="F319" t="s">
        <v>11</v>
      </c>
      <c r="G319" s="4">
        <v>9</v>
      </c>
      <c r="H319" s="4">
        <f>G319</f>
        <v>9</v>
      </c>
      <c r="I319" s="12" t="s">
        <v>38</v>
      </c>
    </row>
    <row r="320" spans="1:9" x14ac:dyDescent="0.35">
      <c r="A320" t="s">
        <v>12</v>
      </c>
      <c r="B320" s="5">
        <v>8</v>
      </c>
      <c r="C320" s="5">
        <f>B320</f>
        <v>8</v>
      </c>
      <c r="D320" s="12" t="s">
        <v>38</v>
      </c>
      <c r="F320" t="s">
        <v>12</v>
      </c>
      <c r="G320" s="5">
        <v>9</v>
      </c>
      <c r="H320" s="5">
        <f>G320</f>
        <v>9</v>
      </c>
      <c r="I320" s="12" t="s">
        <v>38</v>
      </c>
    </row>
    <row r="321" spans="1:9" x14ac:dyDescent="0.35">
      <c r="A321" t="s">
        <v>8</v>
      </c>
      <c r="B321" s="2" t="s">
        <v>144</v>
      </c>
      <c r="C321" s="2" t="str">
        <f>CONCATENATE(ROUND(C319, 3), "i + ", ROUND(C320, 3),"j")</f>
        <v>8i + 8j</v>
      </c>
      <c r="D321">
        <f>IF(EXACT(B321,C321), 1, 0)</f>
        <v>1</v>
      </c>
      <c r="F321" t="s">
        <v>8</v>
      </c>
      <c r="G321" s="2" t="s">
        <v>148</v>
      </c>
      <c r="H321" s="2" t="str">
        <f>CONCATENATE(ROUND(H319, 3), "i + ", ROUND(H320, 3),"j")</f>
        <v>9i + 9j</v>
      </c>
      <c r="I321">
        <f>IF(EXACT(G321,H321), 1, 0)</f>
        <v>1</v>
      </c>
    </row>
    <row r="322" spans="1:9" x14ac:dyDescent="0.35">
      <c r="A322" t="s">
        <v>28</v>
      </c>
      <c r="B322" s="3">
        <v>11.3</v>
      </c>
      <c r="C322" s="3">
        <f>SQRT(C319^2 + C320^2)</f>
        <v>11.313708498984761</v>
      </c>
      <c r="D322">
        <f>IF(AND(B322&lt;=C322+0.1,B322&gt;=C322-0.1), 1, 0)</f>
        <v>1</v>
      </c>
      <c r="F322" t="s">
        <v>28</v>
      </c>
      <c r="G322" s="3">
        <v>12.72</v>
      </c>
      <c r="H322" s="3">
        <f>SQRT(H319^2 + H320^2)</f>
        <v>12.727922061357855</v>
      </c>
      <c r="I322">
        <f>IF(AND(G322&lt;=H322+0.1,G322&gt;=H322-0.1), 1, 0)</f>
        <v>1</v>
      </c>
    </row>
    <row r="323" spans="1:9" x14ac:dyDescent="0.35">
      <c r="A323" t="s">
        <v>9</v>
      </c>
      <c r="B323" s="4">
        <v>7</v>
      </c>
      <c r="C323" s="4">
        <f>B323</f>
        <v>7</v>
      </c>
      <c r="D323">
        <f>IF(B323=C323, 1, 0)</f>
        <v>1</v>
      </c>
      <c r="F323" t="s">
        <v>9</v>
      </c>
      <c r="G323" s="4">
        <v>4</v>
      </c>
      <c r="H323" s="4">
        <f>G323</f>
        <v>4</v>
      </c>
      <c r="I323">
        <f>IF(G323=H323, 1, 0)</f>
        <v>1</v>
      </c>
    </row>
    <row r="324" spans="1:9" x14ac:dyDescent="0.35">
      <c r="A324" t="s">
        <v>10</v>
      </c>
      <c r="B324" s="5">
        <v>2</v>
      </c>
      <c r="C324" s="5">
        <f>B324</f>
        <v>2</v>
      </c>
      <c r="D324">
        <f t="shared" ref="D324:D326" si="28">IF(B324=C324, 1, 0)</f>
        <v>1</v>
      </c>
      <c r="F324" t="s">
        <v>10</v>
      </c>
      <c r="G324" s="5">
        <v>2</v>
      </c>
      <c r="H324" s="5">
        <f>G324</f>
        <v>2</v>
      </c>
      <c r="I324">
        <f t="shared" ref="I324:I326" si="29">IF(G324=H324, 1, 0)</f>
        <v>1</v>
      </c>
    </row>
    <row r="325" spans="1:9" x14ac:dyDescent="0.35">
      <c r="A325" t="s">
        <v>13</v>
      </c>
      <c r="B325" s="4">
        <v>15</v>
      </c>
      <c r="C325" s="4">
        <f>C319+C323</f>
        <v>15</v>
      </c>
      <c r="D325">
        <f t="shared" si="28"/>
        <v>1</v>
      </c>
      <c r="F325" t="s">
        <v>13</v>
      </c>
      <c r="G325" s="4">
        <v>13</v>
      </c>
      <c r="H325" s="4">
        <f>H319+H323</f>
        <v>13</v>
      </c>
      <c r="I325">
        <f t="shared" si="29"/>
        <v>1</v>
      </c>
    </row>
    <row r="326" spans="1:9" x14ac:dyDescent="0.35">
      <c r="A326" t="s">
        <v>14</v>
      </c>
      <c r="B326" s="5">
        <v>10</v>
      </c>
      <c r="C326" s="5">
        <f>C320+C324</f>
        <v>10</v>
      </c>
      <c r="D326">
        <f t="shared" si="28"/>
        <v>1</v>
      </c>
      <c r="F326" t="s">
        <v>14</v>
      </c>
      <c r="G326" s="5">
        <v>11</v>
      </c>
      <c r="H326" s="5">
        <f>H320+H324</f>
        <v>11</v>
      </c>
      <c r="I326">
        <f t="shared" si="29"/>
        <v>1</v>
      </c>
    </row>
    <row r="327" spans="1:9" x14ac:dyDescent="0.35">
      <c r="A327" t="s">
        <v>7</v>
      </c>
      <c r="B327" s="2" t="s">
        <v>145</v>
      </c>
      <c r="C327" s="2" t="str">
        <f>CONCATENATE(ROUND(C325, 3), "i + ", ROUND(C326, 3),"j")</f>
        <v>15i + 10j</v>
      </c>
      <c r="D327">
        <f>IF(EXACT(B327, C327), 1, IF(EXACT(B327, CONCATENATE(B325, "i + ", B326, "j")), 0.5, 0))</f>
        <v>1</v>
      </c>
      <c r="F327" t="s">
        <v>7</v>
      </c>
      <c r="G327" s="2" t="s">
        <v>149</v>
      </c>
      <c r="H327" s="2" t="str">
        <f>CONCATENATE(ROUND(H325, 3), "i + ", ROUND(H326, 3),"j")</f>
        <v>13i + 11j</v>
      </c>
      <c r="I327">
        <f>IF(EXACT(G327, H327), 1, IF(EXACT(G327, CONCATENATE(G325, "i + ", G326, "j")), 0.5, 0))</f>
        <v>1</v>
      </c>
    </row>
    <row r="328" spans="1:9" x14ac:dyDescent="0.35">
      <c r="A328" t="s">
        <v>17</v>
      </c>
      <c r="B328" s="4">
        <v>9</v>
      </c>
      <c r="C328" s="4">
        <f>B328</f>
        <v>9</v>
      </c>
      <c r="D328" s="12" t="s">
        <v>38</v>
      </c>
      <c r="F328" t="s">
        <v>17</v>
      </c>
      <c r="G328" s="4">
        <v>8</v>
      </c>
      <c r="H328" s="4">
        <f>G328</f>
        <v>8</v>
      </c>
      <c r="I328" s="12" t="s">
        <v>38</v>
      </c>
    </row>
    <row r="329" spans="1:9" x14ac:dyDescent="0.35">
      <c r="A329" t="s">
        <v>18</v>
      </c>
      <c r="B329" s="5">
        <v>9</v>
      </c>
      <c r="C329" s="5">
        <f>B329</f>
        <v>9</v>
      </c>
      <c r="D329" s="12" t="s">
        <v>38</v>
      </c>
      <c r="F329" t="s">
        <v>18</v>
      </c>
      <c r="G329" s="5">
        <v>8</v>
      </c>
      <c r="H329" s="5">
        <f>G329</f>
        <v>8</v>
      </c>
      <c r="I329" s="12" t="s">
        <v>38</v>
      </c>
    </row>
    <row r="330" spans="1:9" x14ac:dyDescent="0.35">
      <c r="A330" t="s">
        <v>15</v>
      </c>
      <c r="B330" s="4">
        <v>0.83</v>
      </c>
      <c r="C330" s="4">
        <f>C328/(SQRT(C328^2 + C329^2))</f>
        <v>0.70710678118654757</v>
      </c>
      <c r="D330">
        <f>IF(AND(B330&lt;=C330+0.1,B330&gt;=C330-0.1), 1, 0)</f>
        <v>0</v>
      </c>
      <c r="F330" t="s">
        <v>15</v>
      </c>
      <c r="G330" s="4">
        <v>0.83199999999999996</v>
      </c>
      <c r="H330" s="4">
        <f>H328/(SQRT(H328^2 + H329^2))</f>
        <v>0.70710678118654746</v>
      </c>
      <c r="I330">
        <f>IF(AND(G330&lt;=H330+0.1,G330&gt;=H330-0.1), 1, 0)</f>
        <v>0</v>
      </c>
    </row>
    <row r="331" spans="1:9" x14ac:dyDescent="0.35">
      <c r="A331" t="s">
        <v>16</v>
      </c>
      <c r="B331" s="5">
        <v>0.55000000000000004</v>
      </c>
      <c r="C331" s="5">
        <f>C329/(SQRT(C328^2 + C329^2))</f>
        <v>0.70710678118654757</v>
      </c>
      <c r="D331">
        <f>IF(AND(B331&lt;=C331+0.1,B331&gt;=C331-0.1), 1, 0)</f>
        <v>0</v>
      </c>
      <c r="F331" t="s">
        <v>16</v>
      </c>
      <c r="G331" s="5">
        <v>0.55400000000000005</v>
      </c>
      <c r="H331" s="5">
        <f>H329/(SQRT(H328^2 + H329^2))</f>
        <v>0.70710678118654746</v>
      </c>
      <c r="I331">
        <f>IF(AND(G331&lt;=H331+0.1,G331&gt;=H331-0.1), 1, 0)</f>
        <v>0</v>
      </c>
    </row>
    <row r="332" spans="1:9" x14ac:dyDescent="0.35">
      <c r="A332" t="s">
        <v>4</v>
      </c>
      <c r="B332" s="7" t="s">
        <v>146</v>
      </c>
      <c r="C332" s="7" t="str">
        <f>CONCATENATE(ROUND(C330, 3), "i + ", ROUND(C331, 3),"j")</f>
        <v>0.707i + 0.707j</v>
      </c>
      <c r="D332">
        <f>IF(EXACT(B332, C332), 1, IF(EXACT(B332, CONCATENATE(B330, "i + ", B331, "j")), 0.5, 0))</f>
        <v>0.5</v>
      </c>
      <c r="F332" t="s">
        <v>4</v>
      </c>
      <c r="G332" s="7" t="s">
        <v>150</v>
      </c>
      <c r="H332" s="7" t="str">
        <f>CONCATENATE(ROUND(H330, 3), "i + ", ROUND(H331, 3),"j")</f>
        <v>0.707i + 0.707j</v>
      </c>
      <c r="I332">
        <f>IF(EXACT(G332, H332), 1, IF(EXACT(G332, CONCATENATE(G330, "i + ", G331, "j")), 0.5, 0))</f>
        <v>0.5</v>
      </c>
    </row>
    <row r="333" spans="1:9" x14ac:dyDescent="0.35">
      <c r="A333" t="s">
        <v>29</v>
      </c>
      <c r="B333" s="3">
        <v>12.728</v>
      </c>
      <c r="C333" s="3">
        <f>B333</f>
        <v>12.728</v>
      </c>
      <c r="D333">
        <f>IF(AND(B333&lt;=C333+0.1,B333&gt;=C333-0.1), 1, 0)</f>
        <v>1</v>
      </c>
      <c r="F333" t="s">
        <v>29</v>
      </c>
      <c r="G333" s="3">
        <v>11.3</v>
      </c>
      <c r="H333" s="3">
        <f>G333</f>
        <v>11.3</v>
      </c>
      <c r="I333">
        <f>IF(AND(G333&lt;=H333+0.1,G333&gt;=H333-0.1), 1, 0)</f>
        <v>1</v>
      </c>
    </row>
    <row r="334" spans="1:9" x14ac:dyDescent="0.35">
      <c r="A334" t="s">
        <v>19</v>
      </c>
      <c r="B334" s="4">
        <v>0</v>
      </c>
      <c r="C334" s="4">
        <f>(-C330*C333) + C328</f>
        <v>-5.5110942376757066E-5</v>
      </c>
      <c r="D334">
        <f>IF(AND(B334&lt;=C334+0.1,B334&gt;=C334-0.1), 1, IF((AND(B334&lt;=(-B330*B333) + B328+0.1,B334&gt;=(-B330*B333) + B328-0.1)), 0.5, 0))</f>
        <v>1</v>
      </c>
      <c r="F334" t="s">
        <v>19</v>
      </c>
      <c r="G334" s="4">
        <v>0</v>
      </c>
      <c r="H334" s="4">
        <f>(-H330*H333) + H328</f>
        <v>9.69337259201275E-3</v>
      </c>
      <c r="I334">
        <f>IF(AND(G334&lt;=H334+0.1,G334&gt;=H334-0.1), 1, IF((AND(G334&lt;=(-G330*G333) + G328+0.1,G334&gt;=(-G330*G333) + G328-0.1)), 0.5, 0))</f>
        <v>1</v>
      </c>
    </row>
    <row r="335" spans="1:9" x14ac:dyDescent="0.35">
      <c r="A335" t="s">
        <v>20</v>
      </c>
      <c r="B335" s="5">
        <v>1</v>
      </c>
      <c r="C335" s="5">
        <f>(-C331*C333) + C329</f>
        <v>-5.5110942376757066E-5</v>
      </c>
      <c r="D335">
        <f>IF(AND(B335&lt;=C335+0.1,B335&gt;=C335-0.1), 1, IF((AND(B335&lt;=(-B331*B333) + B329+0.1,B335&gt;=(-B331*B333) + B329-0.1)), 0.5, 0))</f>
        <v>0</v>
      </c>
      <c r="F335" t="s">
        <v>20</v>
      </c>
      <c r="G335" s="5">
        <v>0</v>
      </c>
      <c r="H335" s="5">
        <f>(-H331*H333) + H329</f>
        <v>9.69337259201275E-3</v>
      </c>
      <c r="I335">
        <f>IF(AND(G335&lt;=H335+0.1,G335&gt;=H335-0.1), 1, IF((AND(G335&lt;=(-G331*G333) + G329+0.1,G335&gt;=(-G331*G333) + G329-0.1)), 0.5, 0))</f>
        <v>1</v>
      </c>
    </row>
    <row r="336" spans="1:9" x14ac:dyDescent="0.35">
      <c r="A336" t="s">
        <v>21</v>
      </c>
      <c r="B336" s="9">
        <v>0.88888888888888884</v>
      </c>
      <c r="C336" s="6">
        <f>(C329-C335)/(C328-C334)</f>
        <v>1</v>
      </c>
      <c r="D336">
        <f>IF(AND(B336&lt;=C336+0.1,B336&gt;=C336-0.1), 1, IF(AND(B336&lt;=(B329-B335)/(B328-B334)+0.1,B336&gt;=(B329-B335)/(B328-B334)-0.1), 0.5, 0))</f>
        <v>0.5</v>
      </c>
      <c r="F336" t="s">
        <v>21</v>
      </c>
      <c r="G336" s="9">
        <v>0</v>
      </c>
      <c r="H336" s="6">
        <f>(H329-H335)/(H328-H334)</f>
        <v>1</v>
      </c>
      <c r="I336">
        <f>IF(AND(G336&lt;=H336+0.1,G336&gt;=H336-0.1), 1, IF(AND(G336&lt;=(G329-G335)/(G328-G334)+0.1,G336&gt;=(G329-G335)/(G328-G334)-0.1), 0.5, 0))</f>
        <v>0</v>
      </c>
    </row>
    <row r="337" spans="1:9" x14ac:dyDescent="0.35">
      <c r="A337" t="s">
        <v>22</v>
      </c>
      <c r="B337" s="6">
        <f>-9/8</f>
        <v>-1.125</v>
      </c>
      <c r="C337" s="6">
        <f>-(1/C336)</f>
        <v>-1</v>
      </c>
      <c r="D337">
        <f>IF(AND(B337&lt;=C337+0.1,B337&gt;=C337-0.1), 1, IF(AND(B337&lt;=(B330-B336)/(B329/B335)+0.1,B337&gt;=(B330-B336)/(B329/B335)-0.1), 0.5, 0))</f>
        <v>0</v>
      </c>
      <c r="F337" t="s">
        <v>22</v>
      </c>
      <c r="G337" s="6">
        <v>-1</v>
      </c>
      <c r="H337" s="6">
        <f>-(1/H336)</f>
        <v>-1</v>
      </c>
      <c r="I337">
        <f>IF(AND(G337&lt;=H337+0.1,G337&gt;=H337-0.1), 1, IF(AND(G337&lt;=(G330-G336)/(G329/G335)+0.1,G337&gt;=(G330-G336)/(G329/G335)-0.1), 0.5, 0))</f>
        <v>1</v>
      </c>
    </row>
    <row r="338" spans="1:9" x14ac:dyDescent="0.35">
      <c r="A338" t="s">
        <v>23</v>
      </c>
      <c r="B338" s="4">
        <v>4</v>
      </c>
      <c r="C338" s="10" t="s">
        <v>38</v>
      </c>
      <c r="D338" s="12" t="s">
        <v>38</v>
      </c>
      <c r="F338" t="s">
        <v>23</v>
      </c>
      <c r="G338" s="4">
        <v>-4</v>
      </c>
      <c r="H338" s="10" t="s">
        <v>38</v>
      </c>
      <c r="I338" s="12" t="s">
        <v>38</v>
      </c>
    </row>
    <row r="339" spans="1:9" x14ac:dyDescent="0.35">
      <c r="A339" t="s">
        <v>24</v>
      </c>
      <c r="B339" s="5">
        <v>-5</v>
      </c>
      <c r="C339" s="12" t="s">
        <v>38</v>
      </c>
      <c r="D339" s="12" t="s">
        <v>38</v>
      </c>
      <c r="F339" t="s">
        <v>24</v>
      </c>
      <c r="G339" s="5">
        <v>4</v>
      </c>
      <c r="H339" s="12" t="s">
        <v>38</v>
      </c>
      <c r="I339" s="12" t="s">
        <v>38</v>
      </c>
    </row>
    <row r="340" spans="1:9" x14ac:dyDescent="0.35">
      <c r="A340" t="s">
        <v>25</v>
      </c>
      <c r="B340" s="4">
        <v>-4</v>
      </c>
      <c r="C340" s="10" t="s">
        <v>38</v>
      </c>
      <c r="D340" s="12" t="s">
        <v>38</v>
      </c>
      <c r="F340" t="s">
        <v>25</v>
      </c>
      <c r="G340" s="4">
        <v>6</v>
      </c>
      <c r="H340" s="10" t="s">
        <v>38</v>
      </c>
      <c r="I340" s="12" t="s">
        <v>38</v>
      </c>
    </row>
    <row r="341" spans="1:9" x14ac:dyDescent="0.35">
      <c r="A341" t="s">
        <v>26</v>
      </c>
      <c r="B341" s="5">
        <v>5</v>
      </c>
      <c r="C341" s="14" t="s">
        <v>38</v>
      </c>
      <c r="D341" s="12" t="s">
        <v>38</v>
      </c>
      <c r="F341" t="s">
        <v>26</v>
      </c>
      <c r="G341" s="5">
        <v>-5</v>
      </c>
      <c r="H341" s="14" t="s">
        <v>38</v>
      </c>
      <c r="I341" s="12" t="s">
        <v>38</v>
      </c>
    </row>
    <row r="342" spans="1:9" x14ac:dyDescent="0.35">
      <c r="A342" t="s">
        <v>27</v>
      </c>
      <c r="B342" s="3">
        <v>11.3</v>
      </c>
      <c r="C342" s="3">
        <f>SQRT((B341-B339)^2 + (B340-B338)^2)</f>
        <v>12.806248474865697</v>
      </c>
      <c r="D342">
        <f>IF(AND(B342&lt;=C342+0.1,B342&gt;=C342-0.1, B342&lt;=B322+1, B342&gt;=B322-1), 2, IF(AND(B342&lt;=C342+0.1,B342&gt;=C342-0.1),1, IF(AND(B342&lt;=B322+1, B342&gt;=B322-1),1, 0)))</f>
        <v>1</v>
      </c>
      <c r="F342" t="s">
        <v>27</v>
      </c>
      <c r="G342" s="3">
        <v>12.72</v>
      </c>
      <c r="H342" s="3">
        <f>SQRT((G341-G339)^2 + (G340-G338)^2)</f>
        <v>13.45362404707371</v>
      </c>
      <c r="I342">
        <f>IF(AND(G342&lt;=H342+0.1,G342&gt;=H342-0.1, G342&lt;=G322+1, G342&gt;=G322-1), 2, IF(AND(G342&lt;=H342+0.1,G342&gt;=H342-0.1),1, IF(AND(G342&lt;=G322+1, G342&gt;=G322-1),1, 0)))</f>
        <v>1</v>
      </c>
    </row>
    <row r="343" spans="1:9" x14ac:dyDescent="0.35">
      <c r="A343" t="s">
        <v>30</v>
      </c>
      <c r="B343" s="11" t="b">
        <v>1</v>
      </c>
      <c r="C343" s="12" t="s">
        <v>38</v>
      </c>
      <c r="D343">
        <f>IF(EXACT(B343,"TRUE"), 1, 0)</f>
        <v>1</v>
      </c>
      <c r="F343" t="s">
        <v>30</v>
      </c>
      <c r="G343" s="11" t="b">
        <v>1</v>
      </c>
      <c r="H343" s="12" t="s">
        <v>38</v>
      </c>
      <c r="I343">
        <f>IF(EXACT(G343,"TRUE"), 1, 0)</f>
        <v>1</v>
      </c>
    </row>
    <row r="344" spans="1:9" x14ac:dyDescent="0.35">
      <c r="A344" t="s">
        <v>31</v>
      </c>
      <c r="B344" s="11" t="b">
        <v>1</v>
      </c>
      <c r="C344" s="12" t="s">
        <v>38</v>
      </c>
      <c r="D344">
        <f t="shared" ref="D344:D347" si="30">IF(EXACT(B344,"TRUE"), 1, 0)</f>
        <v>1</v>
      </c>
      <c r="F344" t="s">
        <v>31</v>
      </c>
      <c r="G344" s="11" t="b">
        <v>1</v>
      </c>
      <c r="H344" s="12" t="s">
        <v>38</v>
      </c>
      <c r="I344">
        <f t="shared" ref="I344:I347" si="31">IF(EXACT(G344,"TRUE"), 1, 0)</f>
        <v>1</v>
      </c>
    </row>
    <row r="345" spans="1:9" x14ac:dyDescent="0.35">
      <c r="A345" t="s">
        <v>32</v>
      </c>
      <c r="B345" s="11" t="b">
        <v>1</v>
      </c>
      <c r="C345" s="12" t="s">
        <v>38</v>
      </c>
      <c r="D345">
        <f t="shared" si="30"/>
        <v>1</v>
      </c>
      <c r="F345" t="s">
        <v>32</v>
      </c>
      <c r="G345" s="11" t="b">
        <v>1</v>
      </c>
      <c r="H345" s="12" t="s">
        <v>38</v>
      </c>
      <c r="I345">
        <f t="shared" si="31"/>
        <v>1</v>
      </c>
    </row>
    <row r="346" spans="1:9" x14ac:dyDescent="0.35">
      <c r="A346" t="s">
        <v>33</v>
      </c>
      <c r="B346" s="11" t="b">
        <v>1</v>
      </c>
      <c r="C346" s="12" t="s">
        <v>38</v>
      </c>
      <c r="D346">
        <f t="shared" si="30"/>
        <v>1</v>
      </c>
      <c r="F346" t="s">
        <v>33</v>
      </c>
      <c r="G346" s="11" t="b">
        <v>1</v>
      </c>
      <c r="H346" s="12" t="s">
        <v>38</v>
      </c>
      <c r="I346">
        <f t="shared" si="31"/>
        <v>1</v>
      </c>
    </row>
    <row r="347" spans="1:9" x14ac:dyDescent="0.35">
      <c r="A347" t="s">
        <v>34</v>
      </c>
      <c r="B347" s="11" t="b">
        <v>1</v>
      </c>
      <c r="C347" s="12" t="s">
        <v>38</v>
      </c>
      <c r="D347">
        <f t="shared" si="30"/>
        <v>1</v>
      </c>
      <c r="F347" t="s">
        <v>34</v>
      </c>
      <c r="G347" s="11" t="b">
        <v>1</v>
      </c>
      <c r="H347" s="12" t="s">
        <v>38</v>
      </c>
      <c r="I347">
        <f t="shared" si="31"/>
        <v>1</v>
      </c>
    </row>
    <row r="348" spans="1:9" ht="15" thickBot="1" x14ac:dyDescent="0.4">
      <c r="A348" s="13" t="s">
        <v>35</v>
      </c>
      <c r="B348" s="13"/>
      <c r="C348" s="13"/>
      <c r="D348" s="13">
        <f>SUM(D319:D347)</f>
        <v>16</v>
      </c>
      <c r="F348" s="13" t="s">
        <v>35</v>
      </c>
      <c r="G348" s="13"/>
      <c r="H348" s="13"/>
      <c r="I348" s="13">
        <f>SUM(I319:I347)</f>
        <v>17.5</v>
      </c>
    </row>
    <row r="349" spans="1:9" ht="15.5" thickTop="1" thickBot="1" x14ac:dyDescent="0.4">
      <c r="A349" s="13" t="s">
        <v>39</v>
      </c>
      <c r="B349" s="13"/>
      <c r="C349" s="13"/>
      <c r="D349" s="15">
        <f>D348/22</f>
        <v>0.72727272727272729</v>
      </c>
      <c r="F349" s="13" t="s">
        <v>39</v>
      </c>
      <c r="G349" s="13"/>
      <c r="H349" s="13"/>
      <c r="I349" s="15">
        <f>I348/22</f>
        <v>0.79545454545454541</v>
      </c>
    </row>
    <row r="350" spans="1:9" ht="15" thickTop="1" x14ac:dyDescent="0.35"/>
    <row r="351" spans="1:9" ht="23.5" x14ac:dyDescent="0.55000000000000004">
      <c r="A351" s="17" t="s">
        <v>36</v>
      </c>
      <c r="B351" s="17"/>
      <c r="C351" s="17"/>
      <c r="D351" s="17"/>
      <c r="F351" s="17" t="s">
        <v>36</v>
      </c>
      <c r="G351" s="17"/>
      <c r="H351" s="17"/>
      <c r="I351" s="17"/>
    </row>
    <row r="352" spans="1:9" ht="17.5" thickBot="1" x14ac:dyDescent="0.45">
      <c r="A352" s="18" t="s">
        <v>155</v>
      </c>
      <c r="B352" s="18"/>
      <c r="C352" s="18"/>
      <c r="D352" s="18"/>
      <c r="F352" s="18" t="s">
        <v>157</v>
      </c>
      <c r="G352" s="18"/>
      <c r="H352" s="18"/>
      <c r="I352" s="18"/>
    </row>
    <row r="353" spans="1:9" ht="15" thickTop="1" x14ac:dyDescent="0.35">
      <c r="A353" s="1" t="s">
        <v>0</v>
      </c>
      <c r="B353" s="8" t="s">
        <v>5</v>
      </c>
      <c r="C353" s="8" t="s">
        <v>6</v>
      </c>
      <c r="D353" s="8" t="s">
        <v>3</v>
      </c>
      <c r="F353" s="1" t="s">
        <v>0</v>
      </c>
      <c r="G353" s="8" t="s">
        <v>5</v>
      </c>
      <c r="H353" s="8" t="s">
        <v>6</v>
      </c>
      <c r="I353" s="8" t="s">
        <v>3</v>
      </c>
    </row>
    <row r="354" spans="1:9" x14ac:dyDescent="0.35">
      <c r="A354" t="s">
        <v>11</v>
      </c>
      <c r="B354" s="4">
        <v>12</v>
      </c>
      <c r="C354" s="4">
        <f>B354</f>
        <v>12</v>
      </c>
      <c r="D354" s="12" t="s">
        <v>38</v>
      </c>
      <c r="F354" t="s">
        <v>11</v>
      </c>
      <c r="G354" s="4">
        <v>9</v>
      </c>
      <c r="H354" s="4">
        <f>G354</f>
        <v>9</v>
      </c>
      <c r="I354" s="12" t="s">
        <v>38</v>
      </c>
    </row>
    <row r="355" spans="1:9" x14ac:dyDescent="0.35">
      <c r="A355" t="s">
        <v>12</v>
      </c>
      <c r="B355" s="5">
        <v>12</v>
      </c>
      <c r="C355" s="5">
        <f>B355</f>
        <v>12</v>
      </c>
      <c r="D355" s="12" t="s">
        <v>38</v>
      </c>
      <c r="F355" t="s">
        <v>12</v>
      </c>
      <c r="G355" s="5">
        <v>11</v>
      </c>
      <c r="H355" s="5">
        <f>G355</f>
        <v>11</v>
      </c>
      <c r="I355" s="12" t="s">
        <v>38</v>
      </c>
    </row>
    <row r="356" spans="1:9" x14ac:dyDescent="0.35">
      <c r="A356" t="s">
        <v>8</v>
      </c>
      <c r="B356" s="2" t="s">
        <v>63</v>
      </c>
      <c r="C356" s="2" t="str">
        <f>CONCATENATE(ROUND(C354, 3), "i + ", ROUND(C355, 3),"j")</f>
        <v>12i + 12j</v>
      </c>
      <c r="D356">
        <f>IF(EXACT(B356,C356), 1, 0)</f>
        <v>1</v>
      </c>
      <c r="F356" t="s">
        <v>8</v>
      </c>
      <c r="G356" s="2" t="s">
        <v>158</v>
      </c>
      <c r="H356" s="2" t="str">
        <f>CONCATENATE(ROUND(H354, 3), "i + ", ROUND(H355, 3),"j")</f>
        <v>9i + 11j</v>
      </c>
      <c r="I356">
        <f>IF(EXACT(G356,H356), 1, 0)</f>
        <v>1</v>
      </c>
    </row>
    <row r="357" spans="1:9" x14ac:dyDescent="0.35">
      <c r="A357" t="s">
        <v>28</v>
      </c>
      <c r="B357" s="3">
        <v>0</v>
      </c>
      <c r="C357" s="3">
        <f>SQRT(C354^2 + C355^2)</f>
        <v>16.970562748477139</v>
      </c>
      <c r="D357">
        <f>IF(AND(B357&lt;=C357+0.1,B357&gt;=C357-0.1), 1, 0)</f>
        <v>0</v>
      </c>
      <c r="F357" t="s">
        <v>28</v>
      </c>
      <c r="G357" s="3">
        <v>202</v>
      </c>
      <c r="H357" s="3">
        <f>SQRT(H354^2 + H355^2)</f>
        <v>14.212670403551895</v>
      </c>
      <c r="I357">
        <f>IF(AND(G357&lt;=H357+0.1,G357&gt;=H357-0.1), 1, 0)</f>
        <v>0</v>
      </c>
    </row>
    <row r="358" spans="1:9" x14ac:dyDescent="0.35">
      <c r="A358" t="s">
        <v>9</v>
      </c>
      <c r="B358" s="4">
        <v>8</v>
      </c>
      <c r="C358" s="4">
        <f>B358</f>
        <v>8</v>
      </c>
      <c r="D358">
        <f>IF(B358=C358, 1, 0)</f>
        <v>1</v>
      </c>
      <c r="F358" t="s">
        <v>9</v>
      </c>
      <c r="G358" s="4">
        <v>5</v>
      </c>
      <c r="H358" s="4">
        <f>G358</f>
        <v>5</v>
      </c>
      <c r="I358">
        <f>IF(G358=H358, 1, 0)</f>
        <v>1</v>
      </c>
    </row>
    <row r="359" spans="1:9" x14ac:dyDescent="0.35">
      <c r="A359" t="s">
        <v>10</v>
      </c>
      <c r="B359" s="5">
        <v>2</v>
      </c>
      <c r="C359" s="5">
        <f>B359</f>
        <v>2</v>
      </c>
      <c r="D359">
        <f t="shared" ref="D359:D361" si="32">IF(B359=C359, 1, 0)</f>
        <v>1</v>
      </c>
      <c r="F359" t="s">
        <v>10</v>
      </c>
      <c r="G359" s="5">
        <v>3</v>
      </c>
      <c r="H359" s="5">
        <f>G359</f>
        <v>3</v>
      </c>
      <c r="I359">
        <f t="shared" ref="I359:I361" si="33">IF(G359=H359, 1, 0)</f>
        <v>1</v>
      </c>
    </row>
    <row r="360" spans="1:9" x14ac:dyDescent="0.35">
      <c r="A360" t="s">
        <v>13</v>
      </c>
      <c r="B360" s="4">
        <v>20</v>
      </c>
      <c r="C360" s="4">
        <f>C354+C358</f>
        <v>20</v>
      </c>
      <c r="D360">
        <f t="shared" si="32"/>
        <v>1</v>
      </c>
      <c r="F360" t="s">
        <v>13</v>
      </c>
      <c r="G360" s="4">
        <v>13</v>
      </c>
      <c r="H360" s="4">
        <f>H354+H358</f>
        <v>14</v>
      </c>
      <c r="I360">
        <f t="shared" si="33"/>
        <v>0</v>
      </c>
    </row>
    <row r="361" spans="1:9" x14ac:dyDescent="0.35">
      <c r="A361" t="s">
        <v>14</v>
      </c>
      <c r="B361" s="5">
        <v>14</v>
      </c>
      <c r="C361" s="5">
        <f>C355+C359</f>
        <v>14</v>
      </c>
      <c r="D361">
        <f t="shared" si="32"/>
        <v>1</v>
      </c>
      <c r="F361" t="s">
        <v>14</v>
      </c>
      <c r="G361" s="5">
        <v>14</v>
      </c>
      <c r="H361" s="5">
        <f>H355+H359</f>
        <v>14</v>
      </c>
      <c r="I361">
        <f t="shared" si="33"/>
        <v>1</v>
      </c>
    </row>
    <row r="362" spans="1:9" x14ac:dyDescent="0.35">
      <c r="A362" t="s">
        <v>7</v>
      </c>
      <c r="B362" s="2" t="s">
        <v>156</v>
      </c>
      <c r="C362" s="2" t="str">
        <f>CONCATENATE(ROUND(C360, 3), "i + ", ROUND(C361, 3),"j")</f>
        <v>20i + 14j</v>
      </c>
      <c r="D362">
        <f>IF(EXACT(B362, C362), 1, IF(EXACT(B362, CONCATENATE(B360, "i + ", B361, "j")), 0.5, 0))</f>
        <v>1</v>
      </c>
      <c r="F362" t="s">
        <v>7</v>
      </c>
      <c r="G362" s="2" t="s">
        <v>159</v>
      </c>
      <c r="H362" s="2" t="str">
        <f>CONCATENATE(ROUND(H360, 3), "i + ", ROUND(H361, 3),"j")</f>
        <v>14i + 14j</v>
      </c>
      <c r="I362">
        <f>IF(EXACT(G362, H362), 1, IF(EXACT(G362, CONCATENATE(G360, "i + ", G361, "j")), 0.5, 0))</f>
        <v>0.5</v>
      </c>
    </row>
    <row r="363" spans="1:9" x14ac:dyDescent="0.35">
      <c r="A363" t="s">
        <v>17</v>
      </c>
      <c r="B363" s="4">
        <v>9</v>
      </c>
      <c r="C363" s="4">
        <f>B363</f>
        <v>9</v>
      </c>
      <c r="D363" s="12" t="s">
        <v>38</v>
      </c>
      <c r="F363" t="s">
        <v>17</v>
      </c>
      <c r="G363" s="4">
        <v>0</v>
      </c>
      <c r="H363" s="4">
        <f>G363</f>
        <v>0</v>
      </c>
      <c r="I363" s="12" t="s">
        <v>38</v>
      </c>
    </row>
    <row r="364" spans="1:9" x14ac:dyDescent="0.35">
      <c r="A364" t="s">
        <v>18</v>
      </c>
      <c r="B364" s="5">
        <v>11</v>
      </c>
      <c r="C364" s="5">
        <f>B364</f>
        <v>11</v>
      </c>
      <c r="D364" s="12" t="s">
        <v>38</v>
      </c>
      <c r="F364" t="s">
        <v>18</v>
      </c>
      <c r="G364" s="5">
        <v>0</v>
      </c>
      <c r="H364" s="5">
        <f>G364</f>
        <v>0</v>
      </c>
      <c r="I364" s="12" t="s">
        <v>38</v>
      </c>
    </row>
    <row r="365" spans="1:9" x14ac:dyDescent="0.35">
      <c r="A365" t="s">
        <v>15</v>
      </c>
      <c r="B365" s="4">
        <v>0.68500000000000005</v>
      </c>
      <c r="C365" s="4">
        <f>C363/(SQRT(C363^2 + C364^2))</f>
        <v>0.63323779025726268</v>
      </c>
      <c r="D365">
        <f>IF(AND(B365&lt;=C365+0.1,B365&gt;=C365-0.1), 1, 0)</f>
        <v>1</v>
      </c>
      <c r="F365" t="s">
        <v>15</v>
      </c>
      <c r="G365" s="4">
        <v>0.63300000000000001</v>
      </c>
      <c r="H365" s="4" t="e">
        <f>H363/(SQRT(H363^2 + H364^2))</f>
        <v>#DIV/0!</v>
      </c>
      <c r="I365">
        <v>0</v>
      </c>
    </row>
    <row r="366" spans="1:9" x14ac:dyDescent="0.35">
      <c r="A366" t="s">
        <v>16</v>
      </c>
      <c r="B366" s="5">
        <v>0.73299999999999998</v>
      </c>
      <c r="C366" s="5">
        <f>C364/(SQRT(C363^2 + C364^2))</f>
        <v>0.77395729920332101</v>
      </c>
      <c r="D366">
        <f>IF(AND(B366&lt;=C366+0.1,B366&gt;=C366-0.1), 1, 0)</f>
        <v>1</v>
      </c>
      <c r="F366" t="s">
        <v>16</v>
      </c>
      <c r="G366" s="5">
        <v>0.77400000000000002</v>
      </c>
      <c r="H366" s="5" t="e">
        <f>H364/(SQRT(H363^2 + H364^2))</f>
        <v>#DIV/0!</v>
      </c>
      <c r="I366">
        <v>0</v>
      </c>
    </row>
    <row r="367" spans="1:9" x14ac:dyDescent="0.35">
      <c r="A367" t="s">
        <v>4</v>
      </c>
      <c r="B367" s="7" t="s">
        <v>211</v>
      </c>
      <c r="C367" s="7" t="str">
        <f>CONCATENATE(ROUND(C365, 3), "i + ", ROUND(C366, 3),"j")</f>
        <v>0.633i + 0.774j</v>
      </c>
      <c r="D367">
        <f>IF(EXACT(B367, C367), 1, IF(EXACT(B367, CONCATENATE(B365, "i + ", B366, "j")), 0.5, 0))</f>
        <v>0.5</v>
      </c>
      <c r="F367" t="s">
        <v>4</v>
      </c>
      <c r="G367" s="7" t="s">
        <v>160</v>
      </c>
      <c r="H367" s="7" t="e">
        <f>CONCATENATE(ROUND(H365, 3), "i + ", ROUND(H366, 3),"j")</f>
        <v>#DIV/0!</v>
      </c>
      <c r="I367">
        <v>0.5</v>
      </c>
    </row>
    <row r="368" spans="1:9" x14ac:dyDescent="0.35">
      <c r="A368" t="s">
        <v>29</v>
      </c>
      <c r="B368" s="3">
        <v>14</v>
      </c>
      <c r="C368" s="3">
        <f>B368</f>
        <v>14</v>
      </c>
      <c r="D368">
        <f>IF(AND(B368&lt;=C368+0.1,B368&gt;=C368-0.1), 1, 0)</f>
        <v>1</v>
      </c>
      <c r="F368" t="s">
        <v>29</v>
      </c>
      <c r="G368" s="3">
        <v>14</v>
      </c>
      <c r="H368" s="3">
        <f>G368</f>
        <v>14</v>
      </c>
      <c r="I368">
        <f>IF(AND(G368&lt;=H368+0.1,G368&gt;=H368-0.1), 1, 0)</f>
        <v>1</v>
      </c>
    </row>
    <row r="369" spans="1:9" x14ac:dyDescent="0.35">
      <c r="A369" t="s">
        <v>19</v>
      </c>
      <c r="B369" s="4">
        <v>0</v>
      </c>
      <c r="C369" s="4">
        <f>(-C365*C368) + C363</f>
        <v>0.13467093639832228</v>
      </c>
      <c r="D369">
        <f>IF(AND(B369&lt;=C369+0.1,B369&gt;=C369-0.1), 1, IF((AND(B369&lt;=(-B365*B368) + B363+0.1,B369&gt;=(-B365*B368) + B363-0.1)), 0.5, 0))</f>
        <v>0</v>
      </c>
      <c r="F369" t="s">
        <v>19</v>
      </c>
      <c r="G369" s="4">
        <v>0</v>
      </c>
      <c r="H369" s="4" t="e">
        <f>(-H365*H368) + H363</f>
        <v>#DIV/0!</v>
      </c>
      <c r="I369">
        <v>0</v>
      </c>
    </row>
    <row r="370" spans="1:9" x14ac:dyDescent="0.35">
      <c r="A370" t="s">
        <v>20</v>
      </c>
      <c r="B370" s="5">
        <v>0</v>
      </c>
      <c r="C370" s="5">
        <f>(-C366*C368) + C364</f>
        <v>0.1645978111535058</v>
      </c>
      <c r="D370">
        <f>IF(AND(B370&lt;=C370+0.1,B370&gt;=C370-0.1), 1, IF((AND(B370&lt;=(-B366*B368) + B364+0.1,B370&gt;=(-B366*B368) + B364-0.1)), 0.5, 0))</f>
        <v>0</v>
      </c>
      <c r="F370" t="s">
        <v>20</v>
      </c>
      <c r="G370" s="5">
        <v>0</v>
      </c>
      <c r="H370" s="5" t="e">
        <f>(-H366*H368) + H364</f>
        <v>#DIV/0!</v>
      </c>
      <c r="I370">
        <v>0</v>
      </c>
    </row>
    <row r="371" spans="1:9" x14ac:dyDescent="0.35">
      <c r="A371" t="s">
        <v>21</v>
      </c>
      <c r="B371" s="9">
        <v>0.9285714285714286</v>
      </c>
      <c r="C371" s="6">
        <f>(C364-C370)/(C363-C369)</f>
        <v>1.2222222222222221</v>
      </c>
      <c r="D371">
        <f>IF(AND(B371&lt;=C371+0.1,B371&gt;=C371-0.1), 1, IF(AND(B371&lt;=(B364-B370)/(B363-B369)+0.1,B371&gt;=(B364-B370)/(B363-B369)-0.1), 0.5, 0))</f>
        <v>0</v>
      </c>
      <c r="F371" t="s">
        <v>21</v>
      </c>
      <c r="G371" s="9">
        <v>1.4285714285714286</v>
      </c>
      <c r="H371" s="6" t="e">
        <f>(H364-H370)/(H363-H369)</f>
        <v>#DIV/0!</v>
      </c>
      <c r="I371">
        <v>0</v>
      </c>
    </row>
    <row r="372" spans="1:9" x14ac:dyDescent="0.35">
      <c r="A372" t="s">
        <v>22</v>
      </c>
      <c r="B372" s="6">
        <v>0</v>
      </c>
      <c r="C372" s="6">
        <f>-(1/C371)</f>
        <v>-0.81818181818181823</v>
      </c>
      <c r="D372">
        <v>0</v>
      </c>
      <c r="F372" t="s">
        <v>22</v>
      </c>
      <c r="G372" s="6">
        <v>0</v>
      </c>
      <c r="H372" s="6" t="e">
        <f>-(1/H371)</f>
        <v>#DIV/0!</v>
      </c>
      <c r="I372">
        <v>0</v>
      </c>
    </row>
    <row r="373" spans="1:9" x14ac:dyDescent="0.35">
      <c r="A373" t="s">
        <v>23</v>
      </c>
      <c r="B373" s="4">
        <v>20</v>
      </c>
      <c r="C373" s="10" t="s">
        <v>38</v>
      </c>
      <c r="D373" s="12" t="s">
        <v>38</v>
      </c>
      <c r="F373" t="s">
        <v>23</v>
      </c>
      <c r="G373" s="4">
        <v>0</v>
      </c>
      <c r="H373" s="10" t="s">
        <v>38</v>
      </c>
      <c r="I373" s="12" t="s">
        <v>38</v>
      </c>
    </row>
    <row r="374" spans="1:9" x14ac:dyDescent="0.35">
      <c r="A374" t="s">
        <v>24</v>
      </c>
      <c r="B374" s="5">
        <v>14</v>
      </c>
      <c r="C374" s="12" t="s">
        <v>38</v>
      </c>
      <c r="D374" s="12" t="s">
        <v>38</v>
      </c>
      <c r="F374" t="s">
        <v>24</v>
      </c>
      <c r="G374" s="5">
        <v>0</v>
      </c>
      <c r="H374" s="12" t="s">
        <v>38</v>
      </c>
      <c r="I374" s="12" t="s">
        <v>38</v>
      </c>
    </row>
    <row r="375" spans="1:9" x14ac:dyDescent="0.35">
      <c r="A375" t="s">
        <v>25</v>
      </c>
      <c r="B375" s="4">
        <v>7</v>
      </c>
      <c r="C375" s="10" t="s">
        <v>38</v>
      </c>
      <c r="D375" s="12" t="s">
        <v>38</v>
      </c>
      <c r="F375" t="s">
        <v>25</v>
      </c>
      <c r="G375" s="4">
        <v>0</v>
      </c>
      <c r="H375" s="10" t="s">
        <v>38</v>
      </c>
      <c r="I375" s="12" t="s">
        <v>38</v>
      </c>
    </row>
    <row r="376" spans="1:9" x14ac:dyDescent="0.35">
      <c r="A376" t="s">
        <v>26</v>
      </c>
      <c r="B376" s="5">
        <v>5</v>
      </c>
      <c r="C376" s="14" t="s">
        <v>38</v>
      </c>
      <c r="D376" s="12" t="s">
        <v>38</v>
      </c>
      <c r="F376" t="s">
        <v>26</v>
      </c>
      <c r="G376" s="5">
        <v>0</v>
      </c>
      <c r="H376" s="14" t="s">
        <v>38</v>
      </c>
      <c r="I376" s="12" t="s">
        <v>38</v>
      </c>
    </row>
    <row r="377" spans="1:9" x14ac:dyDescent="0.35">
      <c r="A377" t="s">
        <v>27</v>
      </c>
      <c r="B377" s="3">
        <v>0</v>
      </c>
      <c r="C377" s="3">
        <f>SQRT((B376-B374)^2 + (B375-B373)^2)</f>
        <v>15.811388300841896</v>
      </c>
      <c r="D377">
        <v>0</v>
      </c>
      <c r="F377" t="s">
        <v>27</v>
      </c>
      <c r="G377" s="3">
        <v>0</v>
      </c>
      <c r="H377" s="3">
        <f>SQRT((G376-G374)^2 + (G375-G373)^2)</f>
        <v>0</v>
      </c>
      <c r="I377">
        <v>0</v>
      </c>
    </row>
    <row r="378" spans="1:9" x14ac:dyDescent="0.35">
      <c r="A378" t="s">
        <v>30</v>
      </c>
      <c r="B378" s="11" t="b">
        <v>1</v>
      </c>
      <c r="C378" s="12" t="s">
        <v>38</v>
      </c>
      <c r="D378">
        <f>IF(EXACT(B378,"TRUE"), 1, 0)</f>
        <v>1</v>
      </c>
      <c r="F378" t="s">
        <v>30</v>
      </c>
      <c r="G378" s="11" t="b">
        <v>1</v>
      </c>
      <c r="H378" s="12" t="s">
        <v>38</v>
      </c>
      <c r="I378">
        <f>IF(EXACT(G378,"TRUE"), 1, 0)</f>
        <v>1</v>
      </c>
    </row>
    <row r="379" spans="1:9" x14ac:dyDescent="0.35">
      <c r="A379" t="s">
        <v>31</v>
      </c>
      <c r="B379" s="11" t="b">
        <v>1</v>
      </c>
      <c r="C379" s="12" t="s">
        <v>38</v>
      </c>
      <c r="D379">
        <f t="shared" ref="D379:D382" si="34">IF(EXACT(B379,"TRUE"), 1, 0)</f>
        <v>1</v>
      </c>
      <c r="F379" t="s">
        <v>31</v>
      </c>
      <c r="G379" s="11" t="b">
        <v>1</v>
      </c>
      <c r="H379" s="12" t="s">
        <v>38</v>
      </c>
      <c r="I379">
        <f t="shared" ref="I379:I382" si="35">IF(EXACT(G379,"TRUE"), 1, 0)</f>
        <v>1</v>
      </c>
    </row>
    <row r="380" spans="1:9" x14ac:dyDescent="0.35">
      <c r="A380" t="s">
        <v>32</v>
      </c>
      <c r="B380" s="11" t="b">
        <v>1</v>
      </c>
      <c r="C380" s="12" t="s">
        <v>38</v>
      </c>
      <c r="D380">
        <f t="shared" si="34"/>
        <v>1</v>
      </c>
      <c r="F380" t="s">
        <v>32</v>
      </c>
      <c r="G380" s="11" t="b">
        <v>1</v>
      </c>
      <c r="H380" s="12" t="s">
        <v>38</v>
      </c>
      <c r="I380">
        <f t="shared" si="35"/>
        <v>1</v>
      </c>
    </row>
    <row r="381" spans="1:9" x14ac:dyDescent="0.35">
      <c r="A381" t="s">
        <v>33</v>
      </c>
      <c r="B381" s="11" t="b">
        <v>0</v>
      </c>
      <c r="C381" s="12" t="s">
        <v>38</v>
      </c>
      <c r="D381">
        <f t="shared" si="34"/>
        <v>0</v>
      </c>
      <c r="F381" t="s">
        <v>33</v>
      </c>
      <c r="G381" s="11" t="b">
        <v>0</v>
      </c>
      <c r="H381" s="12" t="s">
        <v>38</v>
      </c>
      <c r="I381">
        <f t="shared" si="35"/>
        <v>0</v>
      </c>
    </row>
    <row r="382" spans="1:9" x14ac:dyDescent="0.35">
      <c r="A382" t="s">
        <v>34</v>
      </c>
      <c r="B382" s="11" t="b">
        <v>1</v>
      </c>
      <c r="C382" s="12" t="s">
        <v>38</v>
      </c>
      <c r="D382">
        <f t="shared" si="34"/>
        <v>1</v>
      </c>
      <c r="F382" t="s">
        <v>34</v>
      </c>
      <c r="G382" s="11" t="b">
        <v>1</v>
      </c>
      <c r="H382" s="12" t="s">
        <v>38</v>
      </c>
      <c r="I382">
        <f t="shared" si="35"/>
        <v>1</v>
      </c>
    </row>
    <row r="383" spans="1:9" ht="15" thickBot="1" x14ac:dyDescent="0.4">
      <c r="A383" s="13" t="s">
        <v>35</v>
      </c>
      <c r="B383" s="13"/>
      <c r="C383" s="13"/>
      <c r="D383" s="13">
        <f>SUM(D354:D382)</f>
        <v>13.5</v>
      </c>
      <c r="F383" s="13" t="s">
        <v>35</v>
      </c>
      <c r="G383" s="13"/>
      <c r="H383" s="13"/>
      <c r="I383" s="13">
        <f>SUM(I354:I382)</f>
        <v>10</v>
      </c>
    </row>
    <row r="384" spans="1:9" ht="15.5" thickTop="1" thickBot="1" x14ac:dyDescent="0.4">
      <c r="A384" s="13" t="s">
        <v>39</v>
      </c>
      <c r="B384" s="13"/>
      <c r="C384" s="13"/>
      <c r="D384" s="15">
        <f>D383/22</f>
        <v>0.61363636363636365</v>
      </c>
      <c r="F384" s="13" t="s">
        <v>39</v>
      </c>
      <c r="G384" s="13"/>
      <c r="H384" s="13"/>
      <c r="I384" s="15">
        <f>I383/22</f>
        <v>0.45454545454545453</v>
      </c>
    </row>
    <row r="385" spans="1:4" ht="15" thickTop="1" x14ac:dyDescent="0.35"/>
    <row r="386" spans="1:4" ht="23.5" x14ac:dyDescent="0.55000000000000004">
      <c r="A386" s="17" t="s">
        <v>36</v>
      </c>
      <c r="B386" s="17"/>
      <c r="C386" s="17"/>
      <c r="D386" s="17"/>
    </row>
    <row r="387" spans="1:4" ht="17.5" thickBot="1" x14ac:dyDescent="0.45">
      <c r="A387" s="18" t="s">
        <v>220</v>
      </c>
      <c r="B387" s="18"/>
      <c r="C387" s="18"/>
      <c r="D387" s="18"/>
    </row>
    <row r="388" spans="1:4" ht="15" thickTop="1" x14ac:dyDescent="0.35">
      <c r="A388" s="1" t="s">
        <v>0</v>
      </c>
      <c r="B388" s="8" t="s">
        <v>5</v>
      </c>
      <c r="C388" s="8" t="s">
        <v>6</v>
      </c>
      <c r="D388" s="8" t="s">
        <v>3</v>
      </c>
    </row>
    <row r="389" spans="1:4" x14ac:dyDescent="0.35">
      <c r="A389" t="s">
        <v>11</v>
      </c>
      <c r="B389" s="4">
        <v>14</v>
      </c>
      <c r="C389" s="4">
        <f>B389</f>
        <v>14</v>
      </c>
      <c r="D389" s="12" t="s">
        <v>38</v>
      </c>
    </row>
    <row r="390" spans="1:4" x14ac:dyDescent="0.35">
      <c r="A390" t="s">
        <v>12</v>
      </c>
      <c r="B390" s="5">
        <v>20</v>
      </c>
      <c r="C390" s="5">
        <f>B390</f>
        <v>20</v>
      </c>
      <c r="D390" s="12" t="s">
        <v>38</v>
      </c>
    </row>
    <row r="391" spans="1:4" x14ac:dyDescent="0.35">
      <c r="A391" t="s">
        <v>8</v>
      </c>
      <c r="B391" s="2" t="s">
        <v>156</v>
      </c>
      <c r="C391" s="2" t="str">
        <f>CONCATENATE(ROUND(C389, 3), "i + ", ROUND(C390, 3),"j")</f>
        <v>14i + 20j</v>
      </c>
      <c r="D391">
        <f>IF(EXACT(B391,C391), 1, 0)</f>
        <v>0</v>
      </c>
    </row>
    <row r="392" spans="1:4" x14ac:dyDescent="0.35">
      <c r="A392" t="s">
        <v>28</v>
      </c>
      <c r="B392" s="3">
        <v>24.413</v>
      </c>
      <c r="C392" s="3">
        <f>SQRT(C389^2 + C390^2)</f>
        <v>24.413111231467404</v>
      </c>
      <c r="D392">
        <f>IF(AND(B392&lt;=C392+0.1,B392&gt;=C392-0.1), 1, 0)</f>
        <v>1</v>
      </c>
    </row>
    <row r="393" spans="1:4" x14ac:dyDescent="0.35">
      <c r="A393" t="s">
        <v>9</v>
      </c>
      <c r="B393" s="4">
        <v>8</v>
      </c>
      <c r="C393" s="4">
        <f>B393</f>
        <v>8</v>
      </c>
      <c r="D393">
        <f>IF(B393=C393, 1, 0)</f>
        <v>1</v>
      </c>
    </row>
    <row r="394" spans="1:4" x14ac:dyDescent="0.35">
      <c r="A394" t="s">
        <v>10</v>
      </c>
      <c r="B394" s="5">
        <v>2</v>
      </c>
      <c r="C394" s="5">
        <f>B394</f>
        <v>2</v>
      </c>
      <c r="D394">
        <f t="shared" ref="D394:D396" si="36">IF(B394=C394, 1, 0)</f>
        <v>1</v>
      </c>
    </row>
    <row r="395" spans="1:4" x14ac:dyDescent="0.35">
      <c r="A395" t="s">
        <v>13</v>
      </c>
      <c r="B395" s="4">
        <v>22</v>
      </c>
      <c r="C395" s="4">
        <f>C389+C393</f>
        <v>22</v>
      </c>
      <c r="D395">
        <f t="shared" si="36"/>
        <v>1</v>
      </c>
    </row>
    <row r="396" spans="1:4" x14ac:dyDescent="0.35">
      <c r="A396" t="s">
        <v>14</v>
      </c>
      <c r="B396" s="5">
        <v>22</v>
      </c>
      <c r="C396" s="5">
        <f>C390+C394</f>
        <v>22</v>
      </c>
      <c r="D396">
        <f t="shared" si="36"/>
        <v>1</v>
      </c>
    </row>
    <row r="397" spans="1:4" x14ac:dyDescent="0.35">
      <c r="A397" t="s">
        <v>7</v>
      </c>
      <c r="B397" s="2" t="s">
        <v>114</v>
      </c>
      <c r="C397" s="2" t="str">
        <f>CONCATENATE(ROUND(C395, 3), "i + ", ROUND(C396, 3),"j")</f>
        <v>22i + 22j</v>
      </c>
      <c r="D397">
        <f>IF(EXACT(B397, C397), 1, IF(EXACT(B397, CONCATENATE(B395, "i + ", B396, "j")), 0.5, 0))</f>
        <v>1</v>
      </c>
    </row>
    <row r="398" spans="1:4" x14ac:dyDescent="0.35">
      <c r="A398" t="s">
        <v>17</v>
      </c>
      <c r="B398" s="4">
        <v>26</v>
      </c>
      <c r="C398" s="4">
        <f>B398</f>
        <v>26</v>
      </c>
      <c r="D398" s="12" t="s">
        <v>38</v>
      </c>
    </row>
    <row r="399" spans="1:4" x14ac:dyDescent="0.35">
      <c r="A399" t="s">
        <v>18</v>
      </c>
      <c r="B399" s="5">
        <v>20</v>
      </c>
      <c r="C399" s="5">
        <f>B399</f>
        <v>20</v>
      </c>
      <c r="D399" s="12" t="s">
        <v>38</v>
      </c>
    </row>
    <row r="400" spans="1:4" x14ac:dyDescent="0.35">
      <c r="A400" t="s">
        <v>15</v>
      </c>
      <c r="B400" s="4">
        <v>0.70699999999999996</v>
      </c>
      <c r="C400" s="4">
        <f>C398/(SQRT(C398^2 + C399^2))</f>
        <v>0.79262398910459997</v>
      </c>
      <c r="D400">
        <f>IF(AND(B400&lt;=C400+0.1,B400&gt;=C400-0.1), 1, 0)</f>
        <v>1</v>
      </c>
    </row>
    <row r="401" spans="1:4" x14ac:dyDescent="0.35">
      <c r="A401" t="s">
        <v>16</v>
      </c>
      <c r="B401" s="5">
        <v>0.70699999999999996</v>
      </c>
      <c r="C401" s="5">
        <f>C399/(SQRT(C398^2 + C399^2))</f>
        <v>0.60971076084969233</v>
      </c>
      <c r="D401">
        <f>IF(AND(B401&lt;=C401+0.1,B401&gt;=C401-0.1), 1, 0)</f>
        <v>1</v>
      </c>
    </row>
    <row r="402" spans="1:4" x14ac:dyDescent="0.35">
      <c r="A402" t="s">
        <v>4</v>
      </c>
      <c r="B402" s="7" t="s">
        <v>167</v>
      </c>
      <c r="C402" s="7" t="str">
        <f>CONCATENATE(ROUND(C400, 3), "i + ", ROUND(C401, 3),"j")</f>
        <v>0.793i + 0.61j</v>
      </c>
      <c r="D402">
        <f>IF(EXACT(B402, C402), 1, IF(EXACT(B402, CONCATENATE(B400, "i + ", B401, "j")), 0.5, 0))</f>
        <v>0.5</v>
      </c>
    </row>
    <row r="403" spans="1:4" x14ac:dyDescent="0.35">
      <c r="A403" t="s">
        <v>29</v>
      </c>
      <c r="B403" s="3">
        <v>25.45</v>
      </c>
      <c r="C403" s="3">
        <f>B403</f>
        <v>25.45</v>
      </c>
      <c r="D403">
        <f>IF(AND(B403&lt;=C403+0.1,B403&gt;=C403-0.1), 1, 0)</f>
        <v>1</v>
      </c>
    </row>
    <row r="404" spans="1:4" x14ac:dyDescent="0.35">
      <c r="A404" t="s">
        <v>19</v>
      </c>
      <c r="B404" s="4">
        <v>2</v>
      </c>
      <c r="C404" s="4">
        <f>(-C400*C403) + C398</f>
        <v>5.8277194772879319</v>
      </c>
      <c r="D404">
        <f>IF(AND(B404&lt;=C404+0.1,B404&gt;=C404-0.1), 1, IF((AND(B404&lt;=(-B400*B403) + B398+0.1,B404&gt;=(-B400*B403) + B398-0.1)), 0.5, 0))</f>
        <v>0</v>
      </c>
    </row>
    <row r="405" spans="1:4" x14ac:dyDescent="0.35">
      <c r="A405" t="s">
        <v>20</v>
      </c>
      <c r="B405" s="5">
        <v>8</v>
      </c>
      <c r="C405" s="5">
        <f>(-C401*C403) + C399</f>
        <v>4.4828611363753303</v>
      </c>
      <c r="D405">
        <f>IF(AND(B405&lt;=C405+0.1,B405&gt;=C405-0.1), 1, IF((AND(B405&lt;=(-B401*B403) + B399+0.1,B405&gt;=(-B401*B403) + B399-0.1)), 0.5, 0))</f>
        <v>0</v>
      </c>
    </row>
    <row r="406" spans="1:4" x14ac:dyDescent="0.35">
      <c r="A406" t="s">
        <v>21</v>
      </c>
      <c r="B406" s="9">
        <v>1</v>
      </c>
      <c r="C406" s="6">
        <f>(C399-C405)/(C398-C404)</f>
        <v>0.76923076923076927</v>
      </c>
      <c r="D406">
        <f>IF(AND(B406&lt;=C406+0.1,B406&gt;=C406-0.1), 1, IF(AND(B406&lt;=(B399-B405)/(B398-B404)+0.1,B406&gt;=(B399-B405)/(B398-B404)-0.1), 0.5, 0))</f>
        <v>0</v>
      </c>
    </row>
    <row r="407" spans="1:4" x14ac:dyDescent="0.35">
      <c r="A407" t="s">
        <v>22</v>
      </c>
      <c r="B407" s="6">
        <v>-1</v>
      </c>
      <c r="C407" s="6">
        <f>-(1/C406)</f>
        <v>-1.2999999999999998</v>
      </c>
      <c r="D407">
        <f>IF(AND(B407&lt;=C407+0.1,B407&gt;=C407-0.1), 1, IF(AND(B407&lt;=(B400-B406)/(B399/B405)+0.1,B407&gt;=(B400-B406)/(B399/B405)-0.1), 0.5, 0))</f>
        <v>0</v>
      </c>
    </row>
    <row r="408" spans="1:4" x14ac:dyDescent="0.35">
      <c r="A408" t="s">
        <v>23</v>
      </c>
      <c r="B408" s="4">
        <v>26</v>
      </c>
      <c r="C408" s="10" t="s">
        <v>38</v>
      </c>
      <c r="D408" s="12" t="s">
        <v>38</v>
      </c>
    </row>
    <row r="409" spans="1:4" x14ac:dyDescent="0.35">
      <c r="A409" t="s">
        <v>24</v>
      </c>
      <c r="B409" s="5">
        <v>46</v>
      </c>
      <c r="C409" s="12" t="s">
        <v>38</v>
      </c>
      <c r="D409" s="12" t="s">
        <v>38</v>
      </c>
    </row>
    <row r="410" spans="1:4" x14ac:dyDescent="0.35">
      <c r="A410" t="s">
        <v>25</v>
      </c>
      <c r="B410" s="4">
        <v>44</v>
      </c>
      <c r="C410" s="10" t="s">
        <v>38</v>
      </c>
      <c r="D410" s="12" t="s">
        <v>38</v>
      </c>
    </row>
    <row r="411" spans="1:4" x14ac:dyDescent="0.35">
      <c r="A411" t="s">
        <v>26</v>
      </c>
      <c r="B411" s="5">
        <v>28</v>
      </c>
      <c r="C411" s="14" t="s">
        <v>38</v>
      </c>
      <c r="D411" s="12" t="s">
        <v>38</v>
      </c>
    </row>
    <row r="412" spans="1:4" x14ac:dyDescent="0.35">
      <c r="A412" t="s">
        <v>27</v>
      </c>
      <c r="B412" s="3">
        <v>25.4</v>
      </c>
      <c r="C412" s="3">
        <f>SQRT((B411-B409)^2 + (B410-B408)^2)</f>
        <v>25.45584412271571</v>
      </c>
      <c r="D412">
        <f>IF(AND(B412&lt;=C412+0.1,B412&gt;=C412-0.1, B412&lt;=B392+1, B412&gt;=B392-1), 2, IF(AND(B412&lt;=C412+0.1,B412&gt;=C412-0.1),1, IF(AND(B412&lt;=B392+1, B412&gt;=B392-1),1, 0)))</f>
        <v>2</v>
      </c>
    </row>
    <row r="413" spans="1:4" x14ac:dyDescent="0.35">
      <c r="A413" t="s">
        <v>30</v>
      </c>
      <c r="B413" s="11" t="b">
        <v>1</v>
      </c>
      <c r="C413" s="12" t="s">
        <v>38</v>
      </c>
      <c r="D413">
        <f>IF(EXACT(B413,"TRUE"), 1, 0)</f>
        <v>1</v>
      </c>
    </row>
    <row r="414" spans="1:4" x14ac:dyDescent="0.35">
      <c r="A414" t="s">
        <v>31</v>
      </c>
      <c r="B414" s="11" t="b">
        <v>1</v>
      </c>
      <c r="C414" s="12" t="s">
        <v>38</v>
      </c>
      <c r="D414">
        <f t="shared" ref="D414:D417" si="37">IF(EXACT(B414,"TRUE"), 1, 0)</f>
        <v>1</v>
      </c>
    </row>
    <row r="415" spans="1:4" x14ac:dyDescent="0.35">
      <c r="A415" t="s">
        <v>32</v>
      </c>
      <c r="B415" s="11" t="b">
        <v>1</v>
      </c>
      <c r="C415" s="12" t="s">
        <v>38</v>
      </c>
      <c r="D415">
        <f t="shared" si="37"/>
        <v>1</v>
      </c>
    </row>
    <row r="416" spans="1:4" x14ac:dyDescent="0.35">
      <c r="A416" t="s">
        <v>33</v>
      </c>
      <c r="B416" s="11" t="b">
        <v>1</v>
      </c>
      <c r="C416" s="12" t="s">
        <v>38</v>
      </c>
      <c r="D416">
        <f t="shared" si="37"/>
        <v>1</v>
      </c>
    </row>
    <row r="417" spans="1:4" x14ac:dyDescent="0.35">
      <c r="A417" t="s">
        <v>34</v>
      </c>
      <c r="B417" s="11" t="b">
        <v>1</v>
      </c>
      <c r="C417" s="12" t="s">
        <v>38</v>
      </c>
      <c r="D417">
        <f t="shared" si="37"/>
        <v>1</v>
      </c>
    </row>
    <row r="418" spans="1:4" ht="15" thickBot="1" x14ac:dyDescent="0.4">
      <c r="A418" s="13" t="s">
        <v>35</v>
      </c>
      <c r="B418" s="13"/>
      <c r="C418" s="13"/>
      <c r="D418" s="13">
        <f>SUM(D389:D417)</f>
        <v>16.5</v>
      </c>
    </row>
    <row r="419" spans="1:4" ht="15.5" thickTop="1" thickBot="1" x14ac:dyDescent="0.4">
      <c r="A419" s="13" t="s">
        <v>39</v>
      </c>
      <c r="B419" s="13"/>
      <c r="C419" s="13"/>
      <c r="D419" s="15">
        <f>D418/22</f>
        <v>0.75</v>
      </c>
    </row>
    <row r="420" spans="1:4" ht="15" thickTop="1" x14ac:dyDescent="0.35"/>
  </sheetData>
  <mergeCells count="38">
    <mergeCell ref="F1:I1"/>
    <mergeCell ref="F2:I2"/>
    <mergeCell ref="A106:D106"/>
    <mergeCell ref="A107:D107"/>
    <mergeCell ref="F106:I106"/>
    <mergeCell ref="F107:I107"/>
    <mergeCell ref="A1:D1"/>
    <mergeCell ref="A2:D2"/>
    <mergeCell ref="A36:D36"/>
    <mergeCell ref="A37:D37"/>
    <mergeCell ref="A71:D71"/>
    <mergeCell ref="A317:D317"/>
    <mergeCell ref="F316:I316"/>
    <mergeCell ref="F317:I317"/>
    <mergeCell ref="A211:D211"/>
    <mergeCell ref="A212:D212"/>
    <mergeCell ref="A246:D246"/>
    <mergeCell ref="A247:D247"/>
    <mergeCell ref="F246:I246"/>
    <mergeCell ref="F247:I247"/>
    <mergeCell ref="F71:I71"/>
    <mergeCell ref="F72:I72"/>
    <mergeCell ref="A281:D281"/>
    <mergeCell ref="A282:D282"/>
    <mergeCell ref="A316:D316"/>
    <mergeCell ref="A141:D141"/>
    <mergeCell ref="A142:D142"/>
    <mergeCell ref="A176:D176"/>
    <mergeCell ref="A177:D177"/>
    <mergeCell ref="F176:I176"/>
    <mergeCell ref="F177:I177"/>
    <mergeCell ref="A72:D72"/>
    <mergeCell ref="A386:D386"/>
    <mergeCell ref="A387:D387"/>
    <mergeCell ref="A351:D351"/>
    <mergeCell ref="A352:D352"/>
    <mergeCell ref="F351:I351"/>
    <mergeCell ref="F352:I352"/>
  </mergeCells>
  <pageMargins left="0.7" right="0.7" top="0.75" bottom="0.75" header="0.3" footer="0.3"/>
  <pageSetup scale="10" orientation="landscape" horizontalDpi="4294967295" verticalDpi="4294967295" r:id="rId1"/>
  <tableParts count="19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2"/>
  <sheetViews>
    <sheetView topLeftCell="A610" workbookViewId="0">
      <selection activeCell="A633" sqref="A633"/>
    </sheetView>
  </sheetViews>
  <sheetFormatPr defaultRowHeight="14.5" x14ac:dyDescent="0.35"/>
  <cols>
    <col min="1" max="1" width="34.54296875" bestFit="1" customWidth="1"/>
    <col min="2" max="2" width="24" bestFit="1" customWidth="1"/>
    <col min="3" max="3" width="22.26953125" bestFit="1" customWidth="1"/>
    <col min="4" max="4" width="10.54296875" bestFit="1" customWidth="1"/>
    <col min="6" max="6" width="34.54296875" customWidth="1"/>
    <col min="7" max="7" width="24" customWidth="1"/>
    <col min="8" max="8" width="22.26953125" customWidth="1"/>
    <col min="9" max="9" width="10.54296875" customWidth="1"/>
  </cols>
  <sheetData>
    <row r="1" spans="1:9" ht="23.5" x14ac:dyDescent="0.55000000000000004">
      <c r="A1" s="17" t="s">
        <v>36</v>
      </c>
      <c r="B1" s="17"/>
      <c r="C1" s="17"/>
      <c r="D1" s="17"/>
      <c r="F1" s="17" t="s">
        <v>36</v>
      </c>
      <c r="G1" s="17"/>
      <c r="H1" s="17"/>
      <c r="I1" s="17"/>
    </row>
    <row r="2" spans="1:9" ht="17.5" thickBot="1" x14ac:dyDescent="0.45">
      <c r="A2" s="18" t="s">
        <v>37</v>
      </c>
      <c r="B2" s="18"/>
      <c r="C2" s="18"/>
      <c r="D2" s="18"/>
      <c r="F2" s="18" t="s">
        <v>41</v>
      </c>
      <c r="G2" s="18"/>
      <c r="H2" s="18"/>
      <c r="I2" s="18"/>
    </row>
    <row r="3" spans="1:9" ht="15" thickTop="1" x14ac:dyDescent="0.35">
      <c r="A3" s="1" t="s">
        <v>0</v>
      </c>
      <c r="B3" s="8" t="s">
        <v>5</v>
      </c>
      <c r="C3" s="8" t="s">
        <v>6</v>
      </c>
      <c r="D3" s="8" t="s">
        <v>3</v>
      </c>
      <c r="F3" s="1" t="s">
        <v>0</v>
      </c>
      <c r="G3" s="8" t="s">
        <v>5</v>
      </c>
      <c r="H3" s="8" t="s">
        <v>6</v>
      </c>
      <c r="I3" s="8" t="s">
        <v>3</v>
      </c>
    </row>
    <row r="4" spans="1:9" x14ac:dyDescent="0.35">
      <c r="A4" t="s">
        <v>11</v>
      </c>
      <c r="B4" s="4">
        <v>18</v>
      </c>
      <c r="C4" s="4">
        <f>B4</f>
        <v>18</v>
      </c>
      <c r="D4" s="12" t="s">
        <v>38</v>
      </c>
      <c r="F4" t="s">
        <v>11</v>
      </c>
      <c r="G4" s="4">
        <v>18</v>
      </c>
      <c r="H4" s="4">
        <f>G4</f>
        <v>18</v>
      </c>
      <c r="I4" s="12" t="s">
        <v>38</v>
      </c>
    </row>
    <row r="5" spans="1:9" x14ac:dyDescent="0.35">
      <c r="A5" t="s">
        <v>12</v>
      </c>
      <c r="B5" s="5">
        <v>20</v>
      </c>
      <c r="C5" s="5">
        <f>B5</f>
        <v>20</v>
      </c>
      <c r="D5" s="12" t="s">
        <v>38</v>
      </c>
      <c r="F5" t="s">
        <v>12</v>
      </c>
      <c r="G5" s="5">
        <v>18</v>
      </c>
      <c r="H5" s="5">
        <f>G5</f>
        <v>18</v>
      </c>
      <c r="I5" s="12" t="s">
        <v>38</v>
      </c>
    </row>
    <row r="6" spans="1:9" x14ac:dyDescent="0.35">
      <c r="A6" t="s">
        <v>8</v>
      </c>
      <c r="B6" s="2" t="s">
        <v>1</v>
      </c>
      <c r="C6" s="2" t="str">
        <f>CONCATENATE(ROUND(C4, 3), "i + ", ROUND(C5, 3),"j")</f>
        <v>18i + 20j</v>
      </c>
      <c r="D6">
        <f>IF(EXACT(B6,C6), 1, 0)</f>
        <v>1</v>
      </c>
      <c r="F6" t="s">
        <v>8</v>
      </c>
      <c r="G6" s="2" t="s">
        <v>42</v>
      </c>
      <c r="H6" s="2" t="str">
        <f>CONCATENATE(ROUND(H4, 3), "i + ", ROUND(H5, 3),"j")</f>
        <v>18i + 18j</v>
      </c>
      <c r="I6">
        <f>IF(EXACT(G6,H6), 1, 0)</f>
        <v>1</v>
      </c>
    </row>
    <row r="7" spans="1:9" x14ac:dyDescent="0.35">
      <c r="A7" t="s">
        <v>28</v>
      </c>
      <c r="B7" s="3">
        <v>26.907</v>
      </c>
      <c r="C7" s="3">
        <f>SQRT(C4^2 + C5^2)</f>
        <v>26.90724809414742</v>
      </c>
      <c r="D7">
        <f>IF(AND(B7&lt;=C7+0.1,B7&gt;=C7-0.1), 1, 0)</f>
        <v>1</v>
      </c>
      <c r="F7" t="s">
        <v>28</v>
      </c>
      <c r="G7" s="3">
        <v>25.456</v>
      </c>
      <c r="H7" s="3">
        <f>SQRT(H4^2 + H5^2)</f>
        <v>25.45584412271571</v>
      </c>
      <c r="I7">
        <f>IF(AND(G7&lt;=H7+0.1,G7&gt;=H7-0.1), 1, 0)</f>
        <v>1</v>
      </c>
    </row>
    <row r="8" spans="1:9" x14ac:dyDescent="0.35">
      <c r="A8" t="s">
        <v>9</v>
      </c>
      <c r="B8" s="4">
        <v>8</v>
      </c>
      <c r="C8" s="4">
        <f>B8</f>
        <v>8</v>
      </c>
      <c r="D8">
        <f>IF(B8=C8, 1, 0)</f>
        <v>1</v>
      </c>
      <c r="F8" t="s">
        <v>9</v>
      </c>
      <c r="G8" s="4">
        <v>8</v>
      </c>
      <c r="H8" s="4">
        <f>G8</f>
        <v>8</v>
      </c>
      <c r="I8">
        <f>IF(G8=H8, 1, 0)</f>
        <v>1</v>
      </c>
    </row>
    <row r="9" spans="1:9" x14ac:dyDescent="0.35">
      <c r="A9" t="s">
        <v>10</v>
      </c>
      <c r="B9" s="5">
        <v>2</v>
      </c>
      <c r="C9" s="5">
        <f>B9</f>
        <v>2</v>
      </c>
      <c r="D9">
        <f t="shared" ref="D9:D11" si="0">IF(B9=C9, 1, 0)</f>
        <v>1</v>
      </c>
      <c r="F9" t="s">
        <v>10</v>
      </c>
      <c r="G9" s="5">
        <v>2</v>
      </c>
      <c r="H9" s="5">
        <f>G9</f>
        <v>2</v>
      </c>
      <c r="I9">
        <f>IF(G9=H9, 1, 0)</f>
        <v>1</v>
      </c>
    </row>
    <row r="10" spans="1:9" x14ac:dyDescent="0.35">
      <c r="A10" t="s">
        <v>13</v>
      </c>
      <c r="B10" s="4">
        <v>26</v>
      </c>
      <c r="C10" s="4">
        <f>C4+C8</f>
        <v>26</v>
      </c>
      <c r="D10">
        <f t="shared" si="0"/>
        <v>1</v>
      </c>
      <c r="F10" t="s">
        <v>13</v>
      </c>
      <c r="G10" s="4">
        <v>26</v>
      </c>
      <c r="H10" s="4">
        <f>H4+H8</f>
        <v>26</v>
      </c>
      <c r="I10">
        <f>IF(G10=H10, 1, 0)</f>
        <v>1</v>
      </c>
    </row>
    <row r="11" spans="1:9" x14ac:dyDescent="0.35">
      <c r="A11" t="s">
        <v>14</v>
      </c>
      <c r="B11" s="5">
        <v>22</v>
      </c>
      <c r="C11" s="5">
        <f>C5+C9</f>
        <v>22</v>
      </c>
      <c r="D11">
        <f t="shared" si="0"/>
        <v>1</v>
      </c>
      <c r="F11" t="s">
        <v>14</v>
      </c>
      <c r="G11" s="5">
        <v>22</v>
      </c>
      <c r="H11" s="5">
        <f>H5+H9</f>
        <v>20</v>
      </c>
      <c r="I11">
        <f>IF(G11=H11, 1, 0)</f>
        <v>0</v>
      </c>
    </row>
    <row r="12" spans="1:9" x14ac:dyDescent="0.35">
      <c r="A12" t="s">
        <v>7</v>
      </c>
      <c r="B12" s="2" t="s">
        <v>2</v>
      </c>
      <c r="C12" s="2" t="str">
        <f>CONCATENATE(ROUND(C10, 3), "i + ", ROUND(C11, 3),"j")</f>
        <v>26i + 22j</v>
      </c>
      <c r="D12">
        <f>IF(EXACT(B12, C12), 1, IF(EXACT(B12, CONCATENATE(B10, "i + ", B11, "j")), 0.5, 0))</f>
        <v>1</v>
      </c>
      <c r="F12" t="s">
        <v>7</v>
      </c>
      <c r="G12" s="2" t="s">
        <v>2</v>
      </c>
      <c r="H12" s="2" t="str">
        <f>CONCATENATE(ROUND(H10, 3), "i + ", ROUND(H11, 3),"j")</f>
        <v>26i + 20j</v>
      </c>
      <c r="I12">
        <f>IF(EXACT(G12, H12), 1, IF(EXACT(G12, CONCATENATE(G10, "i + ", G11, "j")), 0.5, 0))</f>
        <v>0.5</v>
      </c>
    </row>
    <row r="13" spans="1:9" x14ac:dyDescent="0.35">
      <c r="A13" t="s">
        <v>17</v>
      </c>
      <c r="B13" s="4">
        <v>26</v>
      </c>
      <c r="C13" s="4">
        <f>B13</f>
        <v>26</v>
      </c>
      <c r="D13" s="12" t="s">
        <v>38</v>
      </c>
      <c r="F13" t="s">
        <v>17</v>
      </c>
      <c r="G13" s="4">
        <v>26</v>
      </c>
      <c r="H13" s="4">
        <f>G13</f>
        <v>26</v>
      </c>
      <c r="I13" s="12" t="s">
        <v>38</v>
      </c>
    </row>
    <row r="14" spans="1:9" x14ac:dyDescent="0.35">
      <c r="A14" t="s">
        <v>18</v>
      </c>
      <c r="B14" s="5">
        <v>22</v>
      </c>
      <c r="C14" s="5">
        <f>B14</f>
        <v>22</v>
      </c>
      <c r="D14" s="12" t="s">
        <v>38</v>
      </c>
      <c r="F14" t="s">
        <v>18</v>
      </c>
      <c r="G14" s="5">
        <v>22</v>
      </c>
      <c r="H14" s="5">
        <f>G14</f>
        <v>22</v>
      </c>
      <c r="I14" s="12" t="s">
        <v>38</v>
      </c>
    </row>
    <row r="15" spans="1:9" x14ac:dyDescent="0.35">
      <c r="A15" t="s">
        <v>15</v>
      </c>
      <c r="B15" s="4">
        <v>0.7631</v>
      </c>
      <c r="C15" s="4">
        <f>C13/(SQRT(C13^2 + C14^2))</f>
        <v>0.76338628536911446</v>
      </c>
      <c r="D15">
        <f>IF(AND(B15&lt;=C15+0.1,B15&gt;=C15-0.1), 1, 0)</f>
        <v>1</v>
      </c>
      <c r="F15" t="s">
        <v>15</v>
      </c>
      <c r="G15" s="4">
        <v>0.7631</v>
      </c>
      <c r="H15" s="4">
        <f>H13/(SQRT(H13^2 + H14^2))</f>
        <v>0.76338628536911446</v>
      </c>
      <c r="I15">
        <f>IF(AND(G15&lt;=H15+0.1,G15&gt;=H15-0.1), 1, 0)</f>
        <v>1</v>
      </c>
    </row>
    <row r="16" spans="1:9" x14ac:dyDescent="0.35">
      <c r="A16" t="s">
        <v>16</v>
      </c>
      <c r="B16" s="5">
        <v>0.64600000000000002</v>
      </c>
      <c r="C16" s="5">
        <f>C14/(SQRT(C13^2 + C14^2))</f>
        <v>0.64594224146617374</v>
      </c>
      <c r="D16">
        <f>IF(AND(B16&lt;=C16+0.1,B16&gt;=C16-0.1), 1, 0)</f>
        <v>1</v>
      </c>
      <c r="F16" t="s">
        <v>16</v>
      </c>
      <c r="G16" s="5">
        <v>0.64600000000000002</v>
      </c>
      <c r="H16" s="5">
        <f>H14/(SQRT(H13^2 + H14^2))</f>
        <v>0.64594224146617374</v>
      </c>
      <c r="I16">
        <f>IF(AND(G16&lt;=H16+0.1,G16&gt;=H16-0.1), 1, 0)</f>
        <v>1</v>
      </c>
    </row>
    <row r="17" spans="1:9" x14ac:dyDescent="0.35">
      <c r="A17" t="s">
        <v>4</v>
      </c>
      <c r="B17" s="7" t="s">
        <v>40</v>
      </c>
      <c r="C17" s="7" t="str">
        <f>CONCATENATE(ROUND(C15, 3), "i + ", ROUND(C16, 3),"j")</f>
        <v>0.763i + 0.646j</v>
      </c>
      <c r="D17">
        <f>IF(EXACT(B17, C17), 1, IF(EXACT(B17, CONCATENATE(B15, "i + ", B16, "j")), 0.5, 0))</f>
        <v>1</v>
      </c>
      <c r="F17" t="s">
        <v>4</v>
      </c>
      <c r="G17" s="7" t="s">
        <v>40</v>
      </c>
      <c r="H17" s="7" t="str">
        <f>CONCATENATE(ROUND(H15, 3), "i + ", ROUND(H16, 3),"j")</f>
        <v>0.763i + 0.646j</v>
      </c>
      <c r="I17">
        <f>IF(EXACT(G17, H17), 1, IF(EXACT(G17, CONCATENATE(G15, "i + ", G16, "j")), 0.5, 0))</f>
        <v>1</v>
      </c>
    </row>
    <row r="18" spans="1:9" x14ac:dyDescent="0.35">
      <c r="A18" t="s">
        <v>29</v>
      </c>
      <c r="B18" s="3">
        <v>25.456</v>
      </c>
      <c r="C18" s="3">
        <f>B18</f>
        <v>25.456</v>
      </c>
      <c r="D18">
        <f>IF(AND(B18&lt;=C18+0.1,B18&gt;=C18-0.1), 1, 0)</f>
        <v>1</v>
      </c>
      <c r="F18" t="s">
        <v>29</v>
      </c>
      <c r="G18" s="3">
        <v>26.907</v>
      </c>
      <c r="H18" s="3">
        <f>G18</f>
        <v>26.907</v>
      </c>
      <c r="I18">
        <f>IF(AND(G18&lt;=H18+0.1,G18&gt;=H18-0.1), 1, 0)</f>
        <v>1</v>
      </c>
    </row>
    <row r="19" spans="1:9" x14ac:dyDescent="0.35">
      <c r="A19" t="s">
        <v>19</v>
      </c>
      <c r="B19" s="4">
        <v>2</v>
      </c>
      <c r="C19" s="4">
        <f>(-C15*C18) + C13</f>
        <v>6.5672387196438216</v>
      </c>
      <c r="D19">
        <f>IF(AND(B19&lt;=C19+0.1,B19&gt;=C19-0.1), 1, IF((AND(B19&lt;=(-B15*B18) + B13+0.1,B19&gt;=(-B15*B18) + B13-0.1)), 0.5, 0))</f>
        <v>0</v>
      </c>
      <c r="F19" t="s">
        <v>19</v>
      </c>
      <c r="G19" s="4">
        <v>6</v>
      </c>
      <c r="H19" s="4">
        <f>(-H15*H18) + H13</f>
        <v>5.4595652195732356</v>
      </c>
      <c r="I19">
        <f>IF(AND(G19&lt;=H19+0.1,G19&gt;=H19-0.1), 1, IF((AND(G19&lt;=(-G15*G18) + G13+0.1,G19&gt;=(-G15*G18) + G13-0.1)), 0.5, 0))</f>
        <v>0</v>
      </c>
    </row>
    <row r="20" spans="1:9" x14ac:dyDescent="0.35">
      <c r="A20" t="s">
        <v>20</v>
      </c>
      <c r="B20" s="5">
        <v>-1</v>
      </c>
      <c r="C20" s="5">
        <f>(-C16*C18) + C14</f>
        <v>5.5568943012370831</v>
      </c>
      <c r="D20">
        <f>IF(AND(B20&lt;=C20+0.1,B20&gt;=C20-0.1), 1, IF((AND(B20&lt;=(-B16*B18) + B14+0.1,B20&gt;=(-B16*B18) + B14-0.1)), 0.5, 0))</f>
        <v>0</v>
      </c>
      <c r="F20" t="s">
        <v>20</v>
      </c>
      <c r="G20" s="5">
        <v>5</v>
      </c>
      <c r="H20" s="5">
        <f>(-H16*H18) + H14</f>
        <v>4.6196321088696628</v>
      </c>
      <c r="I20">
        <f>IF(AND(G20&lt;=H20+0.1,G20&gt;=H20-0.1), 1, IF((AND(G20&lt;=(-G16*G18) + G14+0.1,G20&gt;=(-G16*G18) + G14-0.1)), 0.5, 0))</f>
        <v>0</v>
      </c>
    </row>
    <row r="21" spans="1:9" x14ac:dyDescent="0.35">
      <c r="A21" t="s">
        <v>21</v>
      </c>
      <c r="B21" s="9">
        <f>19/16</f>
        <v>1.1875</v>
      </c>
      <c r="C21" s="6">
        <f>(C14-C20)/(C13-C19)</f>
        <v>0.84615384615384603</v>
      </c>
      <c r="D21">
        <f>IF(AND(B21&lt;=C21+0.1,B21&gt;=C21-0.1), 1, IF(AND(B21&lt;=(B14-B20)/(B13-B19)+0.1,B21&gt;=(B14-B20)/(B13-B19)-0.1), 0.5, 0))</f>
        <v>0</v>
      </c>
      <c r="F21" t="s">
        <v>21</v>
      </c>
      <c r="G21" s="9">
        <v>0.85</v>
      </c>
      <c r="H21" s="6">
        <f>(H14-H20)/(H13-H19)</f>
        <v>0.84615384615384603</v>
      </c>
      <c r="I21">
        <f>IF(AND(G21&lt;=H21+0.1,G21&gt;=H21-0.1), 1, IF(AND(G21&lt;=(G14-G20)/(G13-G19)+0.1,G21&gt;=(G14-G20)/(G13-G19)-0.1), 0.5, 0))</f>
        <v>1</v>
      </c>
    </row>
    <row r="22" spans="1:9" x14ac:dyDescent="0.35">
      <c r="A22" t="s">
        <v>22</v>
      </c>
      <c r="B22" s="6">
        <f>-16/19</f>
        <v>-0.84210526315789469</v>
      </c>
      <c r="C22" s="6">
        <f>-(1/C21)</f>
        <v>-1.1818181818181819</v>
      </c>
      <c r="D22">
        <f>IF(AND(B22&lt;=C22+0.1,B22&gt;=C22-0.1), 1, IF(AND(B22&lt;=(B15-B21)/(B14/B20)+0.1,B22&gt;=(B15-B21)/(B14/B20)-0.1), 0.5, 0))</f>
        <v>0</v>
      </c>
      <c r="F22" t="s">
        <v>22</v>
      </c>
      <c r="G22" s="6">
        <v>-1.1764705882352942</v>
      </c>
      <c r="H22" s="6">
        <f>-(1/H21)</f>
        <v>-1.1818181818181819</v>
      </c>
      <c r="I22">
        <f>IF(AND(G22&lt;=H22+0.1,G22&gt;=H22-0.1), 1, IF(AND(G22&lt;=(G15-G21)/(G14/G20)+0.1,G22&gt;=(G15-G21)/(G14/G20)-0.1), 0.5, 0))</f>
        <v>1</v>
      </c>
    </row>
    <row r="23" spans="1:9" x14ac:dyDescent="0.35">
      <c r="A23" t="s">
        <v>23</v>
      </c>
      <c r="B23" s="4">
        <v>3</v>
      </c>
      <c r="C23" s="10" t="s">
        <v>38</v>
      </c>
      <c r="D23" s="12" t="s">
        <v>38</v>
      </c>
      <c r="F23" t="s">
        <v>23</v>
      </c>
      <c r="G23" s="4">
        <v>6</v>
      </c>
      <c r="H23" s="10" t="s">
        <v>38</v>
      </c>
      <c r="I23" s="12" t="s">
        <v>38</v>
      </c>
    </row>
    <row r="24" spans="1:9" x14ac:dyDescent="0.35">
      <c r="A24" t="s">
        <v>24</v>
      </c>
      <c r="B24" s="5">
        <v>1</v>
      </c>
      <c r="C24" s="12" t="s">
        <v>38</v>
      </c>
      <c r="D24" s="12" t="s">
        <v>38</v>
      </c>
      <c r="F24" t="s">
        <v>24</v>
      </c>
      <c r="G24" s="5">
        <v>5</v>
      </c>
      <c r="H24" s="12" t="s">
        <v>38</v>
      </c>
      <c r="I24" s="12" t="s">
        <v>38</v>
      </c>
    </row>
    <row r="25" spans="1:9" x14ac:dyDescent="0.35">
      <c r="A25" t="s">
        <v>25</v>
      </c>
      <c r="B25" s="4">
        <v>4</v>
      </c>
      <c r="C25" s="10" t="s">
        <v>38</v>
      </c>
      <c r="D25" s="12" t="s">
        <v>38</v>
      </c>
      <c r="F25" t="s">
        <v>25</v>
      </c>
      <c r="G25" s="4">
        <v>18</v>
      </c>
      <c r="H25" s="10" t="s">
        <v>38</v>
      </c>
      <c r="I25" s="12" t="s">
        <v>38</v>
      </c>
    </row>
    <row r="26" spans="1:9" x14ac:dyDescent="0.35">
      <c r="A26" t="s">
        <v>26</v>
      </c>
      <c r="B26" s="5">
        <v>26</v>
      </c>
      <c r="C26" s="14" t="s">
        <v>38</v>
      </c>
      <c r="D26" s="12" t="s">
        <v>38</v>
      </c>
      <c r="F26" t="s">
        <v>26</v>
      </c>
      <c r="G26" s="5">
        <v>-10</v>
      </c>
      <c r="H26" s="14" t="s">
        <v>38</v>
      </c>
      <c r="I26" s="12" t="s">
        <v>38</v>
      </c>
    </row>
    <row r="27" spans="1:9" x14ac:dyDescent="0.35">
      <c r="A27" t="s">
        <v>27</v>
      </c>
      <c r="B27" s="3">
        <v>25.01</v>
      </c>
      <c r="C27" s="3">
        <f>SQRT((B26-B24)^2 + (B25-B23)^2)</f>
        <v>25.019992006393608</v>
      </c>
      <c r="D27">
        <f>IF(AND(B27&lt;=C27+0.1,B27&gt;=C27-0.1, B27&lt;=B7+1, B27&gt;=B7-1), 2, IF(AND(B27&lt;=C27+0.1,B27&gt;=C27-0.1),1, IF(AND(B27&lt;=B7+1, B27&gt;=B7-1),1, 0)))</f>
        <v>1</v>
      </c>
      <c r="F27" t="s">
        <v>27</v>
      </c>
      <c r="G27" s="3">
        <v>25.01</v>
      </c>
      <c r="H27" s="3">
        <f>SQRT((G26-G24)^2 + (G25-G23)^2)</f>
        <v>19.209372712298546</v>
      </c>
      <c r="I27">
        <f>IF(AND(G27&lt;=H27+0.1,G27&gt;=H27-0.1, G27&lt;=G7+1, G27&gt;=G7-1), 2, IF(AND(G27&lt;=H27+0.1,G27&gt;=H27-0.1),1, IF(AND(G27&lt;=G7+1, G27&gt;=G7-1),1, 0)))</f>
        <v>1</v>
      </c>
    </row>
    <row r="28" spans="1:9" x14ac:dyDescent="0.35">
      <c r="A28" t="s">
        <v>30</v>
      </c>
      <c r="B28" s="11" t="b">
        <v>1</v>
      </c>
      <c r="C28" s="12" t="s">
        <v>38</v>
      </c>
      <c r="D28">
        <f>IF(EXACT(B28,"TRUE"), 1, 0)</f>
        <v>1</v>
      </c>
      <c r="F28" t="s">
        <v>30</v>
      </c>
      <c r="G28" s="11" t="b">
        <v>1</v>
      </c>
      <c r="H28" s="12" t="s">
        <v>38</v>
      </c>
      <c r="I28">
        <f>IF(EXACT(G28,"TRUE"), 1, 0)</f>
        <v>1</v>
      </c>
    </row>
    <row r="29" spans="1:9" x14ac:dyDescent="0.35">
      <c r="A29" t="s">
        <v>31</v>
      </c>
      <c r="B29" s="11" t="b">
        <v>1</v>
      </c>
      <c r="C29" s="12" t="s">
        <v>38</v>
      </c>
      <c r="D29">
        <f t="shared" ref="D29:D32" si="1">IF(EXACT(B29,"TRUE"), 1, 0)</f>
        <v>1</v>
      </c>
      <c r="F29" t="s">
        <v>31</v>
      </c>
      <c r="G29" s="11" t="b">
        <v>1</v>
      </c>
      <c r="H29" s="12" t="s">
        <v>38</v>
      </c>
      <c r="I29">
        <f>IF(EXACT(G29,"TRUE"), 1, 0)</f>
        <v>1</v>
      </c>
    </row>
    <row r="30" spans="1:9" x14ac:dyDescent="0.35">
      <c r="A30" t="s">
        <v>32</v>
      </c>
      <c r="B30" s="11" t="b">
        <v>1</v>
      </c>
      <c r="C30" s="12" t="s">
        <v>38</v>
      </c>
      <c r="D30">
        <f t="shared" si="1"/>
        <v>1</v>
      </c>
      <c r="F30" t="s">
        <v>32</v>
      </c>
      <c r="G30" s="11" t="b">
        <v>1</v>
      </c>
      <c r="H30" s="12" t="s">
        <v>38</v>
      </c>
      <c r="I30">
        <f>IF(EXACT(G30,"TRUE"), 1, 0)</f>
        <v>1</v>
      </c>
    </row>
    <row r="31" spans="1:9" x14ac:dyDescent="0.35">
      <c r="A31" t="s">
        <v>33</v>
      </c>
      <c r="B31" s="11" t="b">
        <v>1</v>
      </c>
      <c r="C31" s="12" t="s">
        <v>38</v>
      </c>
      <c r="D31">
        <f t="shared" si="1"/>
        <v>1</v>
      </c>
      <c r="F31" t="s">
        <v>33</v>
      </c>
      <c r="G31" s="11" t="b">
        <v>1</v>
      </c>
      <c r="H31" s="12" t="s">
        <v>38</v>
      </c>
      <c r="I31">
        <f>IF(EXACT(G31,"TRUE"), 1, 0)</f>
        <v>1</v>
      </c>
    </row>
    <row r="32" spans="1:9" x14ac:dyDescent="0.35">
      <c r="A32" t="s">
        <v>34</v>
      </c>
      <c r="B32" s="11" t="b">
        <v>1</v>
      </c>
      <c r="C32" s="12" t="s">
        <v>38</v>
      </c>
      <c r="D32">
        <f t="shared" si="1"/>
        <v>1</v>
      </c>
      <c r="F32" t="s">
        <v>34</v>
      </c>
      <c r="G32" s="11" t="b">
        <v>1</v>
      </c>
      <c r="H32" s="12" t="s">
        <v>38</v>
      </c>
      <c r="I32">
        <f>IF(EXACT(G32,"TRUE"), 1, 0)</f>
        <v>1</v>
      </c>
    </row>
    <row r="33" spans="1:9" ht="15" thickBot="1" x14ac:dyDescent="0.4">
      <c r="A33" s="13" t="s">
        <v>35</v>
      </c>
      <c r="B33" s="13"/>
      <c r="C33" s="13"/>
      <c r="D33" s="13">
        <f>SUM(D4:D32)</f>
        <v>17</v>
      </c>
      <c r="F33" s="13" t="s">
        <v>35</v>
      </c>
      <c r="G33" s="13"/>
      <c r="H33" s="13"/>
      <c r="I33" s="13">
        <f>SUM(I4:I32)</f>
        <v>17.5</v>
      </c>
    </row>
    <row r="34" spans="1:9" ht="15.5" thickTop="1" thickBot="1" x14ac:dyDescent="0.4">
      <c r="A34" s="13" t="s">
        <v>39</v>
      </c>
      <c r="B34" s="13"/>
      <c r="C34" s="13"/>
      <c r="D34" s="15">
        <f>D33/22</f>
        <v>0.77272727272727271</v>
      </c>
      <c r="F34" s="13" t="s">
        <v>39</v>
      </c>
      <c r="G34" s="13"/>
      <c r="H34" s="13"/>
      <c r="I34" s="15">
        <f>I33/22</f>
        <v>0.79545454545454541</v>
      </c>
    </row>
    <row r="35" spans="1:9" ht="15" thickTop="1" x14ac:dyDescent="0.35"/>
    <row r="36" spans="1:9" ht="23.5" x14ac:dyDescent="0.55000000000000004">
      <c r="A36" s="17" t="s">
        <v>36</v>
      </c>
      <c r="B36" s="17"/>
      <c r="C36" s="17"/>
      <c r="D36" s="17"/>
    </row>
    <row r="37" spans="1:9" ht="17.5" thickBot="1" x14ac:dyDescent="0.45">
      <c r="A37" s="18" t="s">
        <v>43</v>
      </c>
      <c r="B37" s="18"/>
      <c r="C37" s="18"/>
      <c r="D37" s="18"/>
    </row>
    <row r="38" spans="1:9" ht="15" thickTop="1" x14ac:dyDescent="0.35">
      <c r="A38" s="1" t="s">
        <v>0</v>
      </c>
      <c r="B38" s="8" t="s">
        <v>5</v>
      </c>
      <c r="C38" s="8" t="s">
        <v>6</v>
      </c>
      <c r="D38" s="8" t="s">
        <v>3</v>
      </c>
    </row>
    <row r="39" spans="1:9" x14ac:dyDescent="0.35">
      <c r="A39" t="s">
        <v>11</v>
      </c>
      <c r="B39" s="4">
        <v>16</v>
      </c>
      <c r="C39" s="4">
        <f>B39</f>
        <v>16</v>
      </c>
      <c r="D39" s="12" t="s">
        <v>38</v>
      </c>
    </row>
    <row r="40" spans="1:9" x14ac:dyDescent="0.35">
      <c r="A40" t="s">
        <v>12</v>
      </c>
      <c r="B40" s="5">
        <v>20</v>
      </c>
      <c r="C40" s="5">
        <f>B40</f>
        <v>20</v>
      </c>
      <c r="D40" s="12" t="s">
        <v>38</v>
      </c>
    </row>
    <row r="41" spans="1:9" x14ac:dyDescent="0.35">
      <c r="A41" t="s">
        <v>8</v>
      </c>
      <c r="B41" s="2" t="s">
        <v>44</v>
      </c>
      <c r="C41" s="2" t="str">
        <f>CONCATENATE(ROUND(C39, 3), "i + ", ROUND(C40, 3),"j")</f>
        <v>16i + 20j</v>
      </c>
      <c r="D41">
        <f>IF(EXACT(B41,C41), 1, 0)</f>
        <v>1</v>
      </c>
    </row>
    <row r="42" spans="1:9" x14ac:dyDescent="0.35">
      <c r="A42" t="s">
        <v>28</v>
      </c>
      <c r="B42" s="3">
        <v>25.6</v>
      </c>
      <c r="C42" s="3">
        <f>SQRT(C39^2 + C40^2)</f>
        <v>25.612496949731394</v>
      </c>
      <c r="D42">
        <f>IF(AND(B42&lt;=C42+0.1,B42&gt;=C42-0.1), 1, 0)</f>
        <v>1</v>
      </c>
    </row>
    <row r="43" spans="1:9" x14ac:dyDescent="0.35">
      <c r="A43" t="s">
        <v>9</v>
      </c>
      <c r="B43" s="4">
        <v>8</v>
      </c>
      <c r="C43" s="4">
        <f>B43</f>
        <v>8</v>
      </c>
      <c r="D43">
        <f>IF(B43=C43, 1, 0)</f>
        <v>1</v>
      </c>
    </row>
    <row r="44" spans="1:9" x14ac:dyDescent="0.35">
      <c r="A44" t="s">
        <v>10</v>
      </c>
      <c r="B44" s="5">
        <v>2</v>
      </c>
      <c r="C44" s="5">
        <f>B44</f>
        <v>2</v>
      </c>
      <c r="D44">
        <f t="shared" ref="D44:D46" si="2">IF(B44=C44, 1, 0)</f>
        <v>1</v>
      </c>
    </row>
    <row r="45" spans="1:9" x14ac:dyDescent="0.35">
      <c r="A45" t="s">
        <v>13</v>
      </c>
      <c r="B45" s="4">
        <v>24</v>
      </c>
      <c r="C45" s="4">
        <f>C39+C43</f>
        <v>24</v>
      </c>
      <c r="D45">
        <f t="shared" si="2"/>
        <v>1</v>
      </c>
    </row>
    <row r="46" spans="1:9" x14ac:dyDescent="0.35">
      <c r="A46" t="s">
        <v>14</v>
      </c>
      <c r="B46" s="5">
        <v>22</v>
      </c>
      <c r="C46" s="5">
        <f>C40+C44</f>
        <v>22</v>
      </c>
      <c r="D46">
        <f t="shared" si="2"/>
        <v>1</v>
      </c>
    </row>
    <row r="47" spans="1:9" x14ac:dyDescent="0.35">
      <c r="A47" t="s">
        <v>7</v>
      </c>
      <c r="B47" s="2" t="s">
        <v>219</v>
      </c>
      <c r="C47" s="2" t="str">
        <f>CONCATENATE(ROUND(C45, 3), "i + ", ROUND(C46, 3),"j")</f>
        <v>24i + 22j</v>
      </c>
      <c r="D47">
        <f>IF(EXACT(B47, C47), 1, IF(EXACT(B47, CONCATENATE(B45, "i + ", B46, "j")), 0.5, 0))</f>
        <v>1</v>
      </c>
    </row>
    <row r="48" spans="1:9" x14ac:dyDescent="0.35">
      <c r="A48" t="s">
        <v>17</v>
      </c>
      <c r="B48" s="4">
        <v>16</v>
      </c>
      <c r="C48" s="4">
        <f>B48</f>
        <v>16</v>
      </c>
      <c r="D48" s="12" t="s">
        <v>38</v>
      </c>
    </row>
    <row r="49" spans="1:4" x14ac:dyDescent="0.35">
      <c r="A49" t="s">
        <v>18</v>
      </c>
      <c r="B49" s="5">
        <v>14</v>
      </c>
      <c r="C49" s="5">
        <f>B49</f>
        <v>14</v>
      </c>
      <c r="D49" s="12" t="s">
        <v>38</v>
      </c>
    </row>
    <row r="50" spans="1:4" x14ac:dyDescent="0.35">
      <c r="A50" t="s">
        <v>15</v>
      </c>
      <c r="B50" s="4">
        <v>0.753</v>
      </c>
      <c r="C50" s="4">
        <f>C48/(SQRT(C48^2 + C49^2))</f>
        <v>0.75257669470687782</v>
      </c>
      <c r="D50">
        <f>IF(AND(B50&lt;=C50+0.1,B50&gt;=C50-0.1), 1, 0)</f>
        <v>1</v>
      </c>
    </row>
    <row r="51" spans="1:4" x14ac:dyDescent="0.35">
      <c r="A51" t="s">
        <v>16</v>
      </c>
      <c r="B51" s="5">
        <v>0.65600000000000003</v>
      </c>
      <c r="C51" s="5">
        <f>C49/(SQRT(C48^2 + C49^2))</f>
        <v>0.65850460786851805</v>
      </c>
      <c r="D51">
        <f>IF(AND(B51&lt;=C51+0.1,B51&gt;=C51-0.1), 1, 0)</f>
        <v>1</v>
      </c>
    </row>
    <row r="52" spans="1:4" x14ac:dyDescent="0.35">
      <c r="A52" t="s">
        <v>4</v>
      </c>
      <c r="B52" s="7" t="s">
        <v>45</v>
      </c>
      <c r="C52" s="7" t="str">
        <f>CONCATENATE(ROUND(C50, 3), "i + ", ROUND(C51, 3),"j")</f>
        <v>0.753i + 0.659j</v>
      </c>
      <c r="D52">
        <f>IF(EXACT(B52, C52), 1, IF(EXACT(B52, CONCATENATE(B50, "i + ", B51, "j")), 0.5, 0))</f>
        <v>0.5</v>
      </c>
    </row>
    <row r="53" spans="1:4" x14ac:dyDescent="0.35">
      <c r="A53" t="s">
        <v>29</v>
      </c>
      <c r="B53" s="3">
        <v>21.26</v>
      </c>
      <c r="C53" s="3">
        <f>B53</f>
        <v>21.26</v>
      </c>
      <c r="D53">
        <f>IF(AND(B53&lt;=C53+0.1,B53&gt;=C53-0.1), 1, 0)</f>
        <v>1</v>
      </c>
    </row>
    <row r="54" spans="1:4" x14ac:dyDescent="0.35">
      <c r="A54" t="s">
        <v>19</v>
      </c>
      <c r="B54" s="4">
        <v>0</v>
      </c>
      <c r="C54" s="4">
        <f>(-C50*C53) + C48</f>
        <v>2.1947053177662212E-4</v>
      </c>
      <c r="D54">
        <f>IF(AND(B54&lt;=C54+0.1,B54&gt;=C54-0.1), 1, IF((AND(B54&lt;=(-B50*B53) + B48+0.1,B54&gt;=(-B50*B53) + B48-0.1)), 0.5, 0))</f>
        <v>1</v>
      </c>
    </row>
    <row r="55" spans="1:4" x14ac:dyDescent="0.35">
      <c r="A55" t="s">
        <v>20</v>
      </c>
      <c r="B55" s="5">
        <v>0</v>
      </c>
      <c r="C55" s="5">
        <f>(-C51*C53) + C49</f>
        <v>1.920367153047664E-4</v>
      </c>
      <c r="D55">
        <f>IF(AND(B55&lt;=C55+0.1,B55&gt;=C55-0.1), 1, IF((AND(B55&lt;=(-B51*B53) + B49+0.1,B55&gt;=(-B51*B53) + B49-0.1)), 0.5, 0))</f>
        <v>1</v>
      </c>
    </row>
    <row r="56" spans="1:4" x14ac:dyDescent="0.35">
      <c r="A56" t="s">
        <v>21</v>
      </c>
      <c r="B56" s="9">
        <v>0.875</v>
      </c>
      <c r="C56" s="6">
        <f>(C49-C55)/(C48-C54)</f>
        <v>0.875</v>
      </c>
      <c r="D56">
        <f>IF(AND(B56&lt;=C56+0.1,B56&gt;=C56-0.1), 1, IF(AND(B56&lt;=(B49-B55)/(B48-B54)+0.1,B56&gt;=(B49-B55)/(B48-B54)-0.1), 0.5, 0))</f>
        <v>1</v>
      </c>
    </row>
    <row r="57" spans="1:4" x14ac:dyDescent="0.35">
      <c r="A57" t="s">
        <v>22</v>
      </c>
      <c r="B57" s="6">
        <v>-1.1428571428571428</v>
      </c>
      <c r="C57" s="6">
        <f>-(1/C56)</f>
        <v>-1.1428571428571428</v>
      </c>
      <c r="D57">
        <f>IF(AND(B57&lt;=C57+0.1,B57&gt;=C57-0.1), 1, IF(AND(B57&lt;=(B50-B56)/(B49/B55)+0.1,B57&gt;=(B50-B56)/(B49/B55)-0.1), 0.5, 0))</f>
        <v>1</v>
      </c>
    </row>
    <row r="58" spans="1:4" x14ac:dyDescent="0.35">
      <c r="A58" t="s">
        <v>23</v>
      </c>
      <c r="B58" s="4">
        <v>6</v>
      </c>
      <c r="C58" s="10" t="s">
        <v>38</v>
      </c>
      <c r="D58" s="12" t="s">
        <v>38</v>
      </c>
    </row>
    <row r="59" spans="1:4" x14ac:dyDescent="0.35">
      <c r="A59" t="s">
        <v>24</v>
      </c>
      <c r="B59" s="5">
        <v>5</v>
      </c>
      <c r="C59" s="12" t="s">
        <v>38</v>
      </c>
      <c r="D59" s="12" t="s">
        <v>38</v>
      </c>
    </row>
    <row r="60" spans="1:4" x14ac:dyDescent="0.35">
      <c r="A60" t="s">
        <v>25</v>
      </c>
      <c r="B60" s="4">
        <v>16</v>
      </c>
      <c r="C60" s="10" t="s">
        <v>38</v>
      </c>
      <c r="D60" s="12" t="s">
        <v>38</v>
      </c>
    </row>
    <row r="61" spans="1:4" x14ac:dyDescent="0.35">
      <c r="A61" t="s">
        <v>26</v>
      </c>
      <c r="B61" s="5">
        <v>-19</v>
      </c>
      <c r="C61" s="14" t="s">
        <v>38</v>
      </c>
      <c r="D61" s="12" t="s">
        <v>38</v>
      </c>
    </row>
    <row r="62" spans="1:4" x14ac:dyDescent="0.35">
      <c r="A62" t="s">
        <v>27</v>
      </c>
      <c r="B62" s="3">
        <v>25.01</v>
      </c>
      <c r="C62" s="3">
        <f>SQRT((B61-B59)^2 + (B60-B58)^2)</f>
        <v>26</v>
      </c>
      <c r="D62">
        <f>IF(AND(B62&lt;=C62+0.1,B62&gt;=C62-0.1, B62&lt;=B42+1, B62&gt;=B42-1), 2, IF(AND(B62&lt;=C62+0.1,B62&gt;=C62-0.1),1, IF(AND(B62&lt;=B42+1, B62&gt;=B42-1),1, 0)))</f>
        <v>1</v>
      </c>
    </row>
    <row r="63" spans="1:4" x14ac:dyDescent="0.35">
      <c r="A63" t="s">
        <v>30</v>
      </c>
      <c r="B63" s="11" t="b">
        <v>1</v>
      </c>
      <c r="C63" s="12" t="s">
        <v>38</v>
      </c>
      <c r="D63">
        <f>IF(EXACT(B63,"TRUE"), 1, 0)</f>
        <v>1</v>
      </c>
    </row>
    <row r="64" spans="1:4" x14ac:dyDescent="0.35">
      <c r="A64" t="s">
        <v>31</v>
      </c>
      <c r="B64" s="11" t="b">
        <v>1</v>
      </c>
      <c r="C64" s="12" t="s">
        <v>38</v>
      </c>
      <c r="D64">
        <f t="shared" ref="D64:D67" si="3">IF(EXACT(B64,"TRUE"), 1, 0)</f>
        <v>1</v>
      </c>
    </row>
    <row r="65" spans="1:9" x14ac:dyDescent="0.35">
      <c r="A65" t="s">
        <v>32</v>
      </c>
      <c r="B65" s="11" t="b">
        <v>1</v>
      </c>
      <c r="C65" s="12" t="s">
        <v>38</v>
      </c>
      <c r="D65">
        <f t="shared" si="3"/>
        <v>1</v>
      </c>
    </row>
    <row r="66" spans="1:9" x14ac:dyDescent="0.35">
      <c r="A66" t="s">
        <v>33</v>
      </c>
      <c r="B66" s="11" t="b">
        <v>1</v>
      </c>
      <c r="C66" s="12" t="s">
        <v>38</v>
      </c>
      <c r="D66">
        <f t="shared" si="3"/>
        <v>1</v>
      </c>
    </row>
    <row r="67" spans="1:9" x14ac:dyDescent="0.35">
      <c r="A67" t="s">
        <v>34</v>
      </c>
      <c r="B67" s="11" t="b">
        <v>1</v>
      </c>
      <c r="C67" s="12" t="s">
        <v>38</v>
      </c>
      <c r="D67">
        <f t="shared" si="3"/>
        <v>1</v>
      </c>
    </row>
    <row r="68" spans="1:9" ht="15" thickBot="1" x14ac:dyDescent="0.4">
      <c r="A68" s="13" t="s">
        <v>35</v>
      </c>
      <c r="B68" s="13"/>
      <c r="C68" s="13"/>
      <c r="D68" s="13">
        <f>SUM(D39:D67)</f>
        <v>20.5</v>
      </c>
    </row>
    <row r="69" spans="1:9" ht="15.5" thickTop="1" thickBot="1" x14ac:dyDescent="0.4">
      <c r="A69" s="13" t="s">
        <v>39</v>
      </c>
      <c r="B69" s="13"/>
      <c r="C69" s="13"/>
      <c r="D69" s="15">
        <f>D68/22</f>
        <v>0.93181818181818177</v>
      </c>
    </row>
    <row r="70" spans="1:9" ht="15" thickTop="1" x14ac:dyDescent="0.35"/>
    <row r="71" spans="1:9" ht="23.5" x14ac:dyDescent="0.55000000000000004">
      <c r="A71" s="17" t="s">
        <v>36</v>
      </c>
      <c r="B71" s="17"/>
      <c r="C71" s="17"/>
      <c r="D71" s="17"/>
      <c r="F71" s="17" t="s">
        <v>36</v>
      </c>
      <c r="G71" s="17"/>
      <c r="H71" s="17"/>
      <c r="I71" s="17"/>
    </row>
    <row r="72" spans="1:9" ht="17.5" thickBot="1" x14ac:dyDescent="0.45">
      <c r="A72" s="18" t="s">
        <v>77</v>
      </c>
      <c r="B72" s="18"/>
      <c r="C72" s="18"/>
      <c r="D72" s="18"/>
      <c r="F72" s="18" t="s">
        <v>73</v>
      </c>
      <c r="G72" s="18"/>
      <c r="H72" s="18"/>
      <c r="I72" s="18"/>
    </row>
    <row r="73" spans="1:9" ht="15" thickTop="1" x14ac:dyDescent="0.35">
      <c r="A73" s="1" t="s">
        <v>0</v>
      </c>
      <c r="B73" s="8" t="s">
        <v>5</v>
      </c>
      <c r="C73" s="8" t="s">
        <v>6</v>
      </c>
      <c r="D73" s="8" t="s">
        <v>3</v>
      </c>
      <c r="F73" s="1" t="s">
        <v>0</v>
      </c>
      <c r="G73" s="8" t="s">
        <v>5</v>
      </c>
      <c r="H73" s="8" t="s">
        <v>6</v>
      </c>
      <c r="I73" s="8" t="s">
        <v>3</v>
      </c>
    </row>
    <row r="74" spans="1:9" x14ac:dyDescent="0.35">
      <c r="A74" t="s">
        <v>11</v>
      </c>
      <c r="B74" s="4">
        <v>34</v>
      </c>
      <c r="C74" s="4">
        <f>B74</f>
        <v>34</v>
      </c>
      <c r="D74" s="12" t="s">
        <v>38</v>
      </c>
      <c r="F74" t="s">
        <v>11</v>
      </c>
      <c r="G74" s="4">
        <v>19</v>
      </c>
      <c r="H74" s="4">
        <f>G74</f>
        <v>19</v>
      </c>
      <c r="I74" s="12" t="s">
        <v>38</v>
      </c>
    </row>
    <row r="75" spans="1:9" x14ac:dyDescent="0.35">
      <c r="A75" t="s">
        <v>12</v>
      </c>
      <c r="B75" s="5">
        <v>22</v>
      </c>
      <c r="C75" s="5">
        <f>B75</f>
        <v>22</v>
      </c>
      <c r="D75" s="12" t="s">
        <v>38</v>
      </c>
      <c r="F75" t="s">
        <v>12</v>
      </c>
      <c r="G75" s="5">
        <v>17</v>
      </c>
      <c r="H75" s="5">
        <f>G75</f>
        <v>17</v>
      </c>
      <c r="I75" s="12" t="s">
        <v>38</v>
      </c>
    </row>
    <row r="76" spans="1:9" x14ac:dyDescent="0.35">
      <c r="A76" t="s">
        <v>8</v>
      </c>
      <c r="B76" s="2" t="s">
        <v>48</v>
      </c>
      <c r="C76" s="2" t="str">
        <f>CONCATENATE(ROUND(C74, 3), "i + ", ROUND(C75, 3),"j")</f>
        <v>34i + 22j</v>
      </c>
      <c r="D76">
        <f>IF(EXACT(B76,C76), 1, 0)</f>
        <v>1</v>
      </c>
      <c r="F76" t="s">
        <v>8</v>
      </c>
      <c r="G76" s="2" t="s">
        <v>74</v>
      </c>
      <c r="H76" s="2" t="str">
        <f>CONCATENATE(ROUND(H74, 3), "i + ", ROUND(H75, 3),"j")</f>
        <v>19i + 17j</v>
      </c>
      <c r="I76">
        <f>IF(EXACT(G76,H76), 1, 0)</f>
        <v>1</v>
      </c>
    </row>
    <row r="77" spans="1:9" x14ac:dyDescent="0.35">
      <c r="A77" t="s">
        <v>28</v>
      </c>
      <c r="B77" s="3">
        <v>25.495000000000001</v>
      </c>
      <c r="C77" s="3">
        <f>SQRT(C74^2 + C75^2)</f>
        <v>40.496913462633174</v>
      </c>
      <c r="D77">
        <f>IF(AND(B77&lt;=C77+0.1,B77&gt;=C77-0.1), 1, 0)</f>
        <v>0</v>
      </c>
      <c r="F77" t="s">
        <v>28</v>
      </c>
      <c r="G77" s="3">
        <v>25.495000000000001</v>
      </c>
      <c r="H77" s="3">
        <f>SQRT(H74^2 + H75^2)</f>
        <v>25.495097567963924</v>
      </c>
      <c r="I77">
        <f>IF(AND(G77&lt;=H77+0.1,G77&gt;=H77-0.1), 1, 0)</f>
        <v>1</v>
      </c>
    </row>
    <row r="78" spans="1:9" x14ac:dyDescent="0.35">
      <c r="A78" t="s">
        <v>9</v>
      </c>
      <c r="B78" s="4">
        <v>8</v>
      </c>
      <c r="C78" s="4">
        <f>B78</f>
        <v>8</v>
      </c>
      <c r="D78">
        <f>IF(B78=C78, 1, 0)</f>
        <v>1</v>
      </c>
      <c r="F78" t="s">
        <v>9</v>
      </c>
      <c r="G78" s="4">
        <v>8</v>
      </c>
      <c r="H78" s="4">
        <f>G78</f>
        <v>8</v>
      </c>
      <c r="I78">
        <f>IF(G78=H78, 1, 0)</f>
        <v>1</v>
      </c>
    </row>
    <row r="79" spans="1:9" x14ac:dyDescent="0.35">
      <c r="A79" t="s">
        <v>10</v>
      </c>
      <c r="B79" s="5">
        <v>2</v>
      </c>
      <c r="C79" s="5">
        <f>B79</f>
        <v>2</v>
      </c>
      <c r="D79">
        <f t="shared" ref="D79:D81" si="4">IF(B79=C79, 1, 0)</f>
        <v>1</v>
      </c>
      <c r="F79" t="s">
        <v>10</v>
      </c>
      <c r="G79" s="5">
        <v>2</v>
      </c>
      <c r="H79" s="5">
        <f>G79</f>
        <v>2</v>
      </c>
      <c r="I79">
        <f t="shared" ref="I79:I81" si="5">IF(G79=H79, 1, 0)</f>
        <v>1</v>
      </c>
    </row>
    <row r="80" spans="1:9" x14ac:dyDescent="0.35">
      <c r="A80" t="s">
        <v>13</v>
      </c>
      <c r="B80" s="4">
        <v>42</v>
      </c>
      <c r="C80" s="4">
        <f>C74+C78</f>
        <v>42</v>
      </c>
      <c r="D80">
        <f t="shared" si="4"/>
        <v>1</v>
      </c>
      <c r="F80" t="s">
        <v>13</v>
      </c>
      <c r="G80" s="4">
        <v>26</v>
      </c>
      <c r="H80" s="4">
        <f>H74+H78</f>
        <v>27</v>
      </c>
      <c r="I80">
        <f t="shared" si="5"/>
        <v>0</v>
      </c>
    </row>
    <row r="81" spans="1:9" x14ac:dyDescent="0.35">
      <c r="A81" t="s">
        <v>14</v>
      </c>
      <c r="B81" s="5">
        <v>24</v>
      </c>
      <c r="C81" s="5">
        <f>C75+C79</f>
        <v>24</v>
      </c>
      <c r="D81">
        <f t="shared" si="4"/>
        <v>1</v>
      </c>
      <c r="F81" t="s">
        <v>14</v>
      </c>
      <c r="G81" s="5">
        <v>19</v>
      </c>
      <c r="H81" s="5">
        <f>H75+H79</f>
        <v>19</v>
      </c>
      <c r="I81">
        <f t="shared" si="5"/>
        <v>1</v>
      </c>
    </row>
    <row r="82" spans="1:9" x14ac:dyDescent="0.35">
      <c r="A82" t="s">
        <v>7</v>
      </c>
      <c r="B82" s="2" t="s">
        <v>49</v>
      </c>
      <c r="C82" s="2" t="str">
        <f>CONCATENATE(ROUND(C80, 3), "i + ", ROUND(C81, 3),"j")</f>
        <v>42i + 24j</v>
      </c>
      <c r="D82">
        <f>IF(EXACT(B82, C82), 1, IF(EXACT(B82, CONCATENATE(B80, "i + ", B81, "j")), 0.5, 0))</f>
        <v>1</v>
      </c>
      <c r="F82" t="s">
        <v>7</v>
      </c>
      <c r="G82" s="2" t="s">
        <v>75</v>
      </c>
      <c r="H82" s="2" t="str">
        <f>CONCATENATE(ROUND(H80, 3), "i + ", ROUND(H81, 3),"j")</f>
        <v>27i + 19j</v>
      </c>
      <c r="I82">
        <f>IF(EXACT(G82, H82), 1, IF(EXACT(G82, CONCATENATE(G80, "i + ", G81, "j")), 0.5, 0))</f>
        <v>0.5</v>
      </c>
    </row>
    <row r="83" spans="1:9" x14ac:dyDescent="0.35">
      <c r="A83" t="s">
        <v>17</v>
      </c>
      <c r="B83" s="4">
        <v>26</v>
      </c>
      <c r="C83" s="4">
        <f>B83</f>
        <v>26</v>
      </c>
      <c r="D83" s="12" t="s">
        <v>38</v>
      </c>
      <c r="F83" t="s">
        <v>17</v>
      </c>
      <c r="G83" s="4">
        <v>42</v>
      </c>
      <c r="H83" s="4">
        <f>G83</f>
        <v>42</v>
      </c>
      <c r="I83" s="12" t="s">
        <v>38</v>
      </c>
    </row>
    <row r="84" spans="1:9" x14ac:dyDescent="0.35">
      <c r="A84" t="s">
        <v>18</v>
      </c>
      <c r="B84" s="5">
        <v>19</v>
      </c>
      <c r="C84" s="5">
        <f>B84</f>
        <v>19</v>
      </c>
      <c r="D84" s="12" t="s">
        <v>38</v>
      </c>
      <c r="F84" t="s">
        <v>18</v>
      </c>
      <c r="G84" s="5">
        <v>24</v>
      </c>
      <c r="H84" s="5">
        <f>G84</f>
        <v>24</v>
      </c>
      <c r="I84" s="12" t="s">
        <v>38</v>
      </c>
    </row>
    <row r="85" spans="1:9" x14ac:dyDescent="0.35">
      <c r="A85" t="s">
        <v>15</v>
      </c>
      <c r="B85" s="4">
        <v>0.80700000000000005</v>
      </c>
      <c r="C85" s="4">
        <f>C83/(SQRT(C83^2 + C84^2))</f>
        <v>0.807391122257898</v>
      </c>
      <c r="D85">
        <f>IF(AND(B85&lt;=C85+0.1,B85&gt;=C85-0.1), 1, 0)</f>
        <v>1</v>
      </c>
      <c r="F85" t="s">
        <v>15</v>
      </c>
      <c r="G85" s="4">
        <v>0.86799999999999999</v>
      </c>
      <c r="H85" s="4">
        <f>H83/(SQRT(H83^2 + H84^2))</f>
        <v>0.8682431421244593</v>
      </c>
      <c r="I85">
        <f>IF(AND(G85&lt;=H85+0.1,G85&gt;=H85-0.1), 1, 0)</f>
        <v>1</v>
      </c>
    </row>
    <row r="86" spans="1:9" x14ac:dyDescent="0.35">
      <c r="A86" t="s">
        <v>16</v>
      </c>
      <c r="B86" s="5">
        <v>0.59</v>
      </c>
      <c r="C86" s="5">
        <f>C84/(SQRT(C83^2 + C84^2))</f>
        <v>0.59001658934231005</v>
      </c>
      <c r="D86">
        <f>IF(AND(B86&lt;=C86+0.1,B86&gt;=C86-0.1), 1, 0)</f>
        <v>1</v>
      </c>
      <c r="F86" t="s">
        <v>16</v>
      </c>
      <c r="G86" s="5">
        <v>0.496</v>
      </c>
      <c r="H86" s="5">
        <f>H84/(SQRT(H83^2 + H84^2))</f>
        <v>0.49613893835683387</v>
      </c>
      <c r="I86">
        <f>IF(AND(G86&lt;=H86+0.1,G86&gt;=H86-0.1), 1, 0)</f>
        <v>1</v>
      </c>
    </row>
    <row r="87" spans="1:9" x14ac:dyDescent="0.35">
      <c r="A87" t="s">
        <v>4</v>
      </c>
      <c r="B87" s="7" t="s">
        <v>50</v>
      </c>
      <c r="C87" s="7" t="str">
        <f>CONCATENATE(ROUND(C85, 3), "i + ", ROUND(C86, 3),"j")</f>
        <v>0.807i + 0.59j</v>
      </c>
      <c r="D87">
        <f>IF(EXACT(B87, C87), 1, IF(EXACT(B87, CONCATENATE(B85, "i + ", B86, "j")), 0.5, 0))</f>
        <v>1</v>
      </c>
      <c r="F87" t="s">
        <v>4</v>
      </c>
      <c r="G87" s="7" t="s">
        <v>76</v>
      </c>
      <c r="H87" s="7" t="str">
        <f>CONCATENATE(ROUND(H85, 3), "i + ", ROUND(H86, 3),"j")</f>
        <v>0.868i + 0.496j</v>
      </c>
      <c r="I87">
        <f>IF(EXACT(G87, H87), 1, IF(EXACT(G87, CONCATENATE(G85, "i + ", G86, "j")), 0.5, 0))</f>
        <v>1</v>
      </c>
    </row>
    <row r="88" spans="1:9" x14ac:dyDescent="0.35">
      <c r="A88" t="s">
        <v>29</v>
      </c>
      <c r="B88" s="3">
        <v>0</v>
      </c>
      <c r="C88" s="3">
        <f>B88</f>
        <v>0</v>
      </c>
      <c r="D88">
        <f>IF(AND(B88&lt;=C88+0.1,B88&gt;=C88-0.1), 1, 0)</f>
        <v>1</v>
      </c>
      <c r="F88" t="s">
        <v>29</v>
      </c>
      <c r="G88" s="3">
        <v>40.496000000000002</v>
      </c>
      <c r="H88" s="3">
        <f>G88</f>
        <v>40.496000000000002</v>
      </c>
      <c r="I88">
        <f>IF(AND(G88&lt;=H88+0.1,G88&gt;=H88-0.1), 1, 0)</f>
        <v>1</v>
      </c>
    </row>
    <row r="89" spans="1:9" x14ac:dyDescent="0.35">
      <c r="A89" t="s">
        <v>19</v>
      </c>
      <c r="B89" s="4">
        <v>0</v>
      </c>
      <c r="C89" s="4">
        <f>(-C85*C88) + C83</f>
        <v>26</v>
      </c>
      <c r="D89">
        <f>IF(AND(B89&lt;=C89+0.1,B89&gt;=C89-0.1), 1, IF((AND(B89&lt;=(-B85*B88) + B83+0.1,B89&gt;=(-B85*B88) + B83-0.1)), 0.5, 0))</f>
        <v>0</v>
      </c>
      <c r="F89" t="s">
        <v>19</v>
      </c>
      <c r="G89" s="4">
        <v>7</v>
      </c>
      <c r="H89" s="4">
        <f>(-H85*H88) + H83</f>
        <v>6.8396257165278911</v>
      </c>
      <c r="I89">
        <f>IF(AND(G89&lt;=H89+0.1,G89&gt;=H89-0.1), 1, IF((AND(G89&lt;=(-G85*G88) + G83+0.1,G89&gt;=(-G85*G88) + G83-0.1)), 0.5, 0))</f>
        <v>0</v>
      </c>
    </row>
    <row r="90" spans="1:9" x14ac:dyDescent="0.35">
      <c r="A90" t="s">
        <v>20</v>
      </c>
      <c r="B90" s="5">
        <v>0</v>
      </c>
      <c r="C90" s="5">
        <f>(-C86*C88) + C84</f>
        <v>19</v>
      </c>
      <c r="D90">
        <f>IF(AND(B90&lt;=C90+0.1,B90&gt;=C90-0.1), 1, IF((AND(B90&lt;=(-B86*B88) + B84+0.1,B90&gt;=(-B86*B88) + B84-0.1)), 0.5, 0))</f>
        <v>0</v>
      </c>
      <c r="F90" t="s">
        <v>20</v>
      </c>
      <c r="G90" s="5">
        <v>4</v>
      </c>
      <c r="H90" s="5">
        <f>(-H86*H88) + H84</f>
        <v>3.9083575523016556</v>
      </c>
      <c r="I90">
        <f>IF(AND(G90&lt;=H90+0.1,G90&gt;=H90-0.1), 1, IF((AND(G90&lt;=(-G86*G88) + G84+0.1,G90&gt;=(-G86*G88) + G84-0.1)), 0.5, 0))</f>
        <v>1</v>
      </c>
    </row>
    <row r="91" spans="1:9" x14ac:dyDescent="0.35">
      <c r="A91" t="s">
        <v>21</v>
      </c>
      <c r="B91" s="9">
        <v>0</v>
      </c>
      <c r="C91" s="6" t="e">
        <f>(C84-C90)/(C83-C89)</f>
        <v>#DIV/0!</v>
      </c>
      <c r="D91">
        <v>0</v>
      </c>
      <c r="F91" t="s">
        <v>21</v>
      </c>
      <c r="G91" s="9">
        <v>0.5714285714285714</v>
      </c>
      <c r="H91" s="6">
        <f>(H84-H90)/(H83-H89)</f>
        <v>0.57142857142857129</v>
      </c>
      <c r="I91">
        <f>IF(AND(G91&lt;=H91+0.1,G91&gt;=H91-0.1), 1, IF(AND(G91&lt;=(G84-G90)/(G83-G89)+0.1,G91&gt;=(G84-G90)/(G83-G89)-0.1), 0.5, 0))</f>
        <v>1</v>
      </c>
    </row>
    <row r="92" spans="1:9" x14ac:dyDescent="0.35">
      <c r="A92" t="s">
        <v>22</v>
      </c>
      <c r="B92" s="6">
        <v>0</v>
      </c>
      <c r="C92" s="6" t="e">
        <f>-(1/C91)</f>
        <v>#DIV/0!</v>
      </c>
      <c r="D92">
        <v>0</v>
      </c>
      <c r="F92" t="s">
        <v>22</v>
      </c>
      <c r="G92" s="6">
        <f>-35/20</f>
        <v>-1.75</v>
      </c>
      <c r="H92" s="6">
        <f>-(1/H91)</f>
        <v>-1.7500000000000004</v>
      </c>
      <c r="I92">
        <f>IF(AND(G92&lt;=H92+0.1,G92&gt;=H92-0.1), 1, IF(AND(G92&lt;=(G85-G91)/(G84/G90)+0.1,G92&gt;=(G85-G91)/(G84/G90)-0.1), 0.5, 0))</f>
        <v>1</v>
      </c>
    </row>
    <row r="93" spans="1:9" x14ac:dyDescent="0.35">
      <c r="A93" t="s">
        <v>23</v>
      </c>
      <c r="B93" s="4">
        <v>0</v>
      </c>
      <c r="C93" s="10" t="s">
        <v>38</v>
      </c>
      <c r="D93" s="12" t="s">
        <v>38</v>
      </c>
      <c r="F93" t="s">
        <v>23</v>
      </c>
      <c r="G93" s="4">
        <v>7</v>
      </c>
      <c r="H93" s="10" t="s">
        <v>38</v>
      </c>
      <c r="I93" s="12" t="s">
        <v>38</v>
      </c>
    </row>
    <row r="94" spans="1:9" x14ac:dyDescent="0.35">
      <c r="A94" t="s">
        <v>24</v>
      </c>
      <c r="B94" s="5">
        <v>0</v>
      </c>
      <c r="C94" s="12" t="s">
        <v>38</v>
      </c>
      <c r="D94" s="12" t="s">
        <v>38</v>
      </c>
      <c r="F94" t="s">
        <v>24</v>
      </c>
      <c r="G94" s="5">
        <v>4</v>
      </c>
      <c r="H94" s="12" t="s">
        <v>38</v>
      </c>
      <c r="I94" s="12" t="s">
        <v>38</v>
      </c>
    </row>
    <row r="95" spans="1:9" x14ac:dyDescent="0.35">
      <c r="A95" t="s">
        <v>25</v>
      </c>
      <c r="B95" s="4">
        <v>0</v>
      </c>
      <c r="C95" s="10" t="s">
        <v>38</v>
      </c>
      <c r="D95" s="12" t="s">
        <v>38</v>
      </c>
      <c r="F95" t="s">
        <v>25</v>
      </c>
      <c r="G95" s="4">
        <v>-11</v>
      </c>
      <c r="H95" s="10" t="s">
        <v>38</v>
      </c>
      <c r="I95" s="12" t="s">
        <v>38</v>
      </c>
    </row>
    <row r="96" spans="1:9" x14ac:dyDescent="0.35">
      <c r="A96" t="s">
        <v>26</v>
      </c>
      <c r="B96" s="5">
        <v>0</v>
      </c>
      <c r="C96" s="14" t="s">
        <v>38</v>
      </c>
      <c r="D96" s="12" t="s">
        <v>38</v>
      </c>
      <c r="F96" t="s">
        <v>26</v>
      </c>
      <c r="G96" s="5">
        <v>39</v>
      </c>
      <c r="H96" s="14" t="s">
        <v>38</v>
      </c>
      <c r="I96" s="12" t="s">
        <v>38</v>
      </c>
    </row>
    <row r="97" spans="1:9" x14ac:dyDescent="0.35">
      <c r="A97" t="s">
        <v>27</v>
      </c>
      <c r="B97" s="3">
        <v>0</v>
      </c>
      <c r="C97" s="3">
        <f>SQRT((B96-B94)^2 + (B95-B93)^2)</f>
        <v>0</v>
      </c>
      <c r="D97">
        <v>0</v>
      </c>
      <c r="F97" t="s">
        <v>27</v>
      </c>
      <c r="G97" s="3">
        <v>39.356999999999999</v>
      </c>
      <c r="H97" s="3">
        <f>SQRT((G96-G94)^2 + (G95-G93)^2)</f>
        <v>39.357337308308857</v>
      </c>
      <c r="I97">
        <f>IF(AND(G97&lt;=H97+0.1,G97&gt;=H97-0.1, G97&lt;=G77+1, G97&gt;=G77-1), 2, IF(AND(G97&lt;=H97+0.1,G97&gt;=H97-0.1),1, IF(AND(G97&lt;=G77+1, G97&gt;=G77-1),1, 0)))</f>
        <v>1</v>
      </c>
    </row>
    <row r="98" spans="1:9" x14ac:dyDescent="0.35">
      <c r="A98" t="s">
        <v>30</v>
      </c>
      <c r="B98" s="11" t="b">
        <v>1</v>
      </c>
      <c r="C98" s="12" t="s">
        <v>38</v>
      </c>
      <c r="D98">
        <f>IF(EXACT(B98,"TRUE"), 1, 0)</f>
        <v>1</v>
      </c>
      <c r="F98" t="s">
        <v>30</v>
      </c>
      <c r="G98" s="11" t="b">
        <v>1</v>
      </c>
      <c r="H98" s="12" t="s">
        <v>38</v>
      </c>
      <c r="I98">
        <f>IF(EXACT(G98,"TRUE"), 1, 0)</f>
        <v>1</v>
      </c>
    </row>
    <row r="99" spans="1:9" x14ac:dyDescent="0.35">
      <c r="A99" t="s">
        <v>31</v>
      </c>
      <c r="B99" s="11" t="b">
        <v>1</v>
      </c>
      <c r="C99" s="12" t="s">
        <v>38</v>
      </c>
      <c r="D99">
        <f t="shared" ref="D99:D102" si="6">IF(EXACT(B99,"TRUE"), 1, 0)</f>
        <v>1</v>
      </c>
      <c r="F99" t="s">
        <v>31</v>
      </c>
      <c r="G99" s="11" t="b">
        <v>1</v>
      </c>
      <c r="H99" s="12" t="s">
        <v>38</v>
      </c>
      <c r="I99">
        <f t="shared" ref="I99:I102" si="7">IF(EXACT(G99,"TRUE"), 1, 0)</f>
        <v>1</v>
      </c>
    </row>
    <row r="100" spans="1:9" x14ac:dyDescent="0.35">
      <c r="A100" t="s">
        <v>32</v>
      </c>
      <c r="B100" s="11" t="b">
        <v>1</v>
      </c>
      <c r="C100" s="12" t="s">
        <v>38</v>
      </c>
      <c r="D100">
        <f t="shared" si="6"/>
        <v>1</v>
      </c>
      <c r="F100" t="s">
        <v>32</v>
      </c>
      <c r="G100" s="11" t="b">
        <v>1</v>
      </c>
      <c r="H100" s="12" t="s">
        <v>38</v>
      </c>
      <c r="I100">
        <f t="shared" si="7"/>
        <v>1</v>
      </c>
    </row>
    <row r="101" spans="1:9" x14ac:dyDescent="0.35">
      <c r="A101" t="s">
        <v>33</v>
      </c>
      <c r="B101" s="11" t="b">
        <v>1</v>
      </c>
      <c r="C101" s="12" t="s">
        <v>38</v>
      </c>
      <c r="D101">
        <f t="shared" si="6"/>
        <v>1</v>
      </c>
      <c r="F101" t="s">
        <v>33</v>
      </c>
      <c r="G101" s="11" t="b">
        <v>1</v>
      </c>
      <c r="H101" s="12" t="s">
        <v>38</v>
      </c>
      <c r="I101">
        <f t="shared" si="7"/>
        <v>1</v>
      </c>
    </row>
    <row r="102" spans="1:9" x14ac:dyDescent="0.35">
      <c r="A102" t="s">
        <v>34</v>
      </c>
      <c r="B102" s="11" t="b">
        <v>1</v>
      </c>
      <c r="C102" s="12" t="s">
        <v>38</v>
      </c>
      <c r="D102">
        <f t="shared" si="6"/>
        <v>1</v>
      </c>
      <c r="F102" t="s">
        <v>34</v>
      </c>
      <c r="G102" s="11" t="b">
        <v>1</v>
      </c>
      <c r="H102" s="12" t="s">
        <v>38</v>
      </c>
      <c r="I102">
        <f t="shared" si="7"/>
        <v>1</v>
      </c>
    </row>
    <row r="103" spans="1:9" ht="15" thickBot="1" x14ac:dyDescent="0.4">
      <c r="A103" s="13" t="s">
        <v>35</v>
      </c>
      <c r="B103" s="13"/>
      <c r="C103" s="13"/>
      <c r="D103" s="13">
        <f>SUM(D74:D102)</f>
        <v>15</v>
      </c>
      <c r="F103" s="13" t="s">
        <v>35</v>
      </c>
      <c r="G103" s="13"/>
      <c r="H103" s="13"/>
      <c r="I103" s="13">
        <f>SUM(I74:I102)</f>
        <v>18.5</v>
      </c>
    </row>
    <row r="104" spans="1:9" ht="15.5" thickTop="1" thickBot="1" x14ac:dyDescent="0.4">
      <c r="A104" s="13" t="s">
        <v>39</v>
      </c>
      <c r="B104" s="13"/>
      <c r="C104" s="13"/>
      <c r="D104" s="15">
        <f>D103/22</f>
        <v>0.68181818181818177</v>
      </c>
      <c r="F104" s="13" t="s">
        <v>39</v>
      </c>
      <c r="G104" s="13"/>
      <c r="H104" s="13"/>
      <c r="I104" s="15">
        <f>I103/22</f>
        <v>0.84090909090909094</v>
      </c>
    </row>
    <row r="105" spans="1:9" ht="15" thickTop="1" x14ac:dyDescent="0.35"/>
    <row r="106" spans="1:9" ht="23.5" x14ac:dyDescent="0.55000000000000004">
      <c r="A106" s="17" t="s">
        <v>36</v>
      </c>
      <c r="B106" s="17"/>
      <c r="C106" s="17"/>
      <c r="D106" s="17"/>
    </row>
    <row r="107" spans="1:9" ht="17.5" thickBot="1" x14ac:dyDescent="0.45">
      <c r="A107" s="18" t="s">
        <v>52</v>
      </c>
      <c r="B107" s="18"/>
      <c r="C107" s="18"/>
      <c r="D107" s="18"/>
    </row>
    <row r="108" spans="1:9" ht="15" thickTop="1" x14ac:dyDescent="0.35">
      <c r="A108" s="1" t="s">
        <v>0</v>
      </c>
      <c r="B108" s="8" t="s">
        <v>5</v>
      </c>
      <c r="C108" s="8" t="s">
        <v>6</v>
      </c>
      <c r="D108" s="8" t="s">
        <v>3</v>
      </c>
    </row>
    <row r="109" spans="1:9" x14ac:dyDescent="0.35">
      <c r="A109" t="s">
        <v>11</v>
      </c>
      <c r="B109" s="4">
        <v>20</v>
      </c>
      <c r="C109" s="4">
        <f>B109</f>
        <v>20</v>
      </c>
      <c r="D109" s="12" t="s">
        <v>38</v>
      </c>
    </row>
    <row r="110" spans="1:9" x14ac:dyDescent="0.35">
      <c r="A110" t="s">
        <v>12</v>
      </c>
      <c r="B110" s="5">
        <v>18</v>
      </c>
      <c r="C110" s="5">
        <f>B110</f>
        <v>18</v>
      </c>
      <c r="D110" s="12" t="s">
        <v>38</v>
      </c>
    </row>
    <row r="111" spans="1:9" x14ac:dyDescent="0.35">
      <c r="A111" t="s">
        <v>8</v>
      </c>
      <c r="B111" s="2" t="s">
        <v>53</v>
      </c>
      <c r="C111" s="2" t="str">
        <f>CONCATENATE(ROUND(C109, 3), "i + ", ROUND(C110, 3),"j")</f>
        <v>20i + 18j</v>
      </c>
      <c r="D111">
        <f>IF(EXACT(B111,C111), 1, 0)</f>
        <v>1</v>
      </c>
    </row>
    <row r="112" spans="1:9" x14ac:dyDescent="0.35">
      <c r="A112" t="s">
        <v>28</v>
      </c>
      <c r="B112" s="3">
        <v>26.907</v>
      </c>
      <c r="C112" s="3">
        <f>SQRT(C109^2 + C110^2)</f>
        <v>26.90724809414742</v>
      </c>
      <c r="D112">
        <f>IF(AND(B112&lt;=C112+0.1,B112&gt;=C112-0.1), 1, 0)</f>
        <v>1</v>
      </c>
    </row>
    <row r="113" spans="1:4" x14ac:dyDescent="0.35">
      <c r="A113" t="s">
        <v>9</v>
      </c>
      <c r="B113" s="4">
        <v>8</v>
      </c>
      <c r="C113" s="4">
        <f>B113</f>
        <v>8</v>
      </c>
      <c r="D113">
        <f>IF(B113=C113, 1, 0)</f>
        <v>1</v>
      </c>
    </row>
    <row r="114" spans="1:4" x14ac:dyDescent="0.35">
      <c r="A114" t="s">
        <v>10</v>
      </c>
      <c r="B114" s="5">
        <v>2</v>
      </c>
      <c r="C114" s="5">
        <f>B114</f>
        <v>2</v>
      </c>
      <c r="D114">
        <f t="shared" ref="D114:D116" si="8">IF(B114=C114, 1, 0)</f>
        <v>1</v>
      </c>
    </row>
    <row r="115" spans="1:4" x14ac:dyDescent="0.35">
      <c r="A115" t="s">
        <v>13</v>
      </c>
      <c r="B115" s="4">
        <v>28</v>
      </c>
      <c r="C115" s="4">
        <f>C109+C113</f>
        <v>28</v>
      </c>
      <c r="D115">
        <f t="shared" si="8"/>
        <v>1</v>
      </c>
    </row>
    <row r="116" spans="1:4" x14ac:dyDescent="0.35">
      <c r="A116" t="s">
        <v>14</v>
      </c>
      <c r="B116" s="5">
        <v>20</v>
      </c>
      <c r="C116" s="5">
        <f>C110+C114</f>
        <v>20</v>
      </c>
      <c r="D116">
        <f t="shared" si="8"/>
        <v>1</v>
      </c>
    </row>
    <row r="117" spans="1:4" x14ac:dyDescent="0.35">
      <c r="A117" t="s">
        <v>7</v>
      </c>
      <c r="B117" s="2">
        <v>0</v>
      </c>
      <c r="C117" s="2" t="str">
        <f>CONCATENATE(ROUND(C115, 3), "i + ", ROUND(C116, 3),"j")</f>
        <v>28i + 20j</v>
      </c>
      <c r="D117">
        <f>IF(EXACT(B117, C117), 1, IF(EXACT(B117, CONCATENATE(B115, "i + ", B116, "j")), 0.5, 0))</f>
        <v>0</v>
      </c>
    </row>
    <row r="118" spans="1:4" x14ac:dyDescent="0.35">
      <c r="A118" t="s">
        <v>17</v>
      </c>
      <c r="B118" s="4">
        <v>0</v>
      </c>
      <c r="C118" s="4">
        <f>B118</f>
        <v>0</v>
      </c>
      <c r="D118" s="12" t="s">
        <v>38</v>
      </c>
    </row>
    <row r="119" spans="1:4" x14ac:dyDescent="0.35">
      <c r="A119" t="s">
        <v>18</v>
      </c>
      <c r="B119" s="5">
        <v>0</v>
      </c>
      <c r="C119" s="5">
        <f>B119</f>
        <v>0</v>
      </c>
      <c r="D119" s="12" t="s">
        <v>38</v>
      </c>
    </row>
    <row r="120" spans="1:4" x14ac:dyDescent="0.35">
      <c r="A120" t="s">
        <v>15</v>
      </c>
      <c r="B120" s="4">
        <v>0</v>
      </c>
      <c r="C120" s="4" t="e">
        <f>C118/(SQRT(C118^2 + C119^2))</f>
        <v>#DIV/0!</v>
      </c>
      <c r="D120">
        <v>0</v>
      </c>
    </row>
    <row r="121" spans="1:4" x14ac:dyDescent="0.35">
      <c r="A121" t="s">
        <v>16</v>
      </c>
      <c r="B121" s="5">
        <v>0</v>
      </c>
      <c r="C121" s="5" t="e">
        <f>C119/(SQRT(C118^2 + C119^2))</f>
        <v>#DIV/0!</v>
      </c>
      <c r="D121">
        <v>0</v>
      </c>
    </row>
    <row r="122" spans="1:4" x14ac:dyDescent="0.35">
      <c r="A122" t="s">
        <v>4</v>
      </c>
      <c r="B122" s="7">
        <v>0</v>
      </c>
      <c r="C122" s="7" t="e">
        <f>CONCATENATE(ROUND(C120, 3), "i + ", ROUND(C121, 3),"j")</f>
        <v>#DIV/0!</v>
      </c>
      <c r="D122">
        <v>0</v>
      </c>
    </row>
    <row r="123" spans="1:4" x14ac:dyDescent="0.35">
      <c r="A123" t="s">
        <v>29</v>
      </c>
      <c r="B123" s="3">
        <v>0</v>
      </c>
      <c r="C123" s="3">
        <f>B123</f>
        <v>0</v>
      </c>
      <c r="D123">
        <v>0</v>
      </c>
    </row>
    <row r="124" spans="1:4" x14ac:dyDescent="0.35">
      <c r="A124" t="s">
        <v>19</v>
      </c>
      <c r="B124" s="4">
        <v>0</v>
      </c>
      <c r="C124" s="4" t="e">
        <f>(-C120*C123) + C118</f>
        <v>#DIV/0!</v>
      </c>
      <c r="D124">
        <v>0</v>
      </c>
    </row>
    <row r="125" spans="1:4" x14ac:dyDescent="0.35">
      <c r="A125" t="s">
        <v>20</v>
      </c>
      <c r="B125" s="5">
        <v>0</v>
      </c>
      <c r="C125" s="5" t="e">
        <f>(-C121*C123) + C119</f>
        <v>#DIV/0!</v>
      </c>
      <c r="D125">
        <v>0</v>
      </c>
    </row>
    <row r="126" spans="1:4" x14ac:dyDescent="0.35">
      <c r="A126" t="s">
        <v>21</v>
      </c>
      <c r="B126" s="9">
        <v>0.55555555555555558</v>
      </c>
      <c r="C126" s="6" t="e">
        <f>(C119-C125)/(C118-C124)</f>
        <v>#DIV/0!</v>
      </c>
      <c r="D126">
        <v>0</v>
      </c>
    </row>
    <row r="127" spans="1:4" x14ac:dyDescent="0.35">
      <c r="A127" t="s">
        <v>22</v>
      </c>
      <c r="B127" s="6">
        <v>-1.8</v>
      </c>
      <c r="C127" s="6" t="e">
        <f>-(1/C126)</f>
        <v>#DIV/0!</v>
      </c>
      <c r="D127">
        <v>0</v>
      </c>
    </row>
    <row r="128" spans="1:4" x14ac:dyDescent="0.35">
      <c r="A128" t="s">
        <v>23</v>
      </c>
      <c r="B128" s="4">
        <v>0</v>
      </c>
      <c r="C128" s="10" t="s">
        <v>38</v>
      </c>
      <c r="D128" s="12" t="s">
        <v>38</v>
      </c>
    </row>
    <row r="129" spans="1:9" x14ac:dyDescent="0.35">
      <c r="A129" t="s">
        <v>24</v>
      </c>
      <c r="B129" s="5">
        <v>0</v>
      </c>
      <c r="C129" s="12" t="s">
        <v>38</v>
      </c>
      <c r="D129" s="12" t="s">
        <v>38</v>
      </c>
    </row>
    <row r="130" spans="1:9" x14ac:dyDescent="0.35">
      <c r="A130" t="s">
        <v>25</v>
      </c>
      <c r="B130" s="4">
        <v>0</v>
      </c>
      <c r="C130" s="10" t="s">
        <v>38</v>
      </c>
      <c r="D130" s="12" t="s">
        <v>38</v>
      </c>
    </row>
    <row r="131" spans="1:9" x14ac:dyDescent="0.35">
      <c r="A131" t="s">
        <v>26</v>
      </c>
      <c r="B131" s="5">
        <v>0</v>
      </c>
      <c r="C131" s="14" t="s">
        <v>38</v>
      </c>
      <c r="D131" s="12" t="s">
        <v>38</v>
      </c>
    </row>
    <row r="132" spans="1:9" x14ac:dyDescent="0.35">
      <c r="A132" t="s">
        <v>27</v>
      </c>
      <c r="B132" s="3">
        <v>0</v>
      </c>
      <c r="C132" s="3">
        <f>SQRT((B131-B129)^2 + (B130-B128)^2)</f>
        <v>0</v>
      </c>
      <c r="D132">
        <v>0</v>
      </c>
    </row>
    <row r="133" spans="1:9" x14ac:dyDescent="0.35">
      <c r="A133" t="s">
        <v>30</v>
      </c>
      <c r="B133" s="11" t="b">
        <v>1</v>
      </c>
      <c r="C133" s="12" t="s">
        <v>38</v>
      </c>
      <c r="D133">
        <f>IF(EXACT(B133,"TRUE"), 1, 0)</f>
        <v>1</v>
      </c>
    </row>
    <row r="134" spans="1:9" x14ac:dyDescent="0.35">
      <c r="A134" t="s">
        <v>31</v>
      </c>
      <c r="B134" s="11" t="b">
        <v>1</v>
      </c>
      <c r="C134" s="12" t="s">
        <v>38</v>
      </c>
      <c r="D134">
        <f t="shared" ref="D134:D137" si="9">IF(EXACT(B134,"TRUE"), 1, 0)</f>
        <v>1</v>
      </c>
    </row>
    <row r="135" spans="1:9" x14ac:dyDescent="0.35">
      <c r="A135" t="s">
        <v>32</v>
      </c>
      <c r="B135" s="11" t="b">
        <v>1</v>
      </c>
      <c r="C135" s="12" t="s">
        <v>38</v>
      </c>
      <c r="D135">
        <f t="shared" si="9"/>
        <v>1</v>
      </c>
    </row>
    <row r="136" spans="1:9" x14ac:dyDescent="0.35">
      <c r="A136" t="s">
        <v>33</v>
      </c>
      <c r="B136" s="11" t="b">
        <v>0</v>
      </c>
      <c r="C136" s="12" t="s">
        <v>38</v>
      </c>
      <c r="D136">
        <f t="shared" si="9"/>
        <v>0</v>
      </c>
    </row>
    <row r="137" spans="1:9" x14ac:dyDescent="0.35">
      <c r="A137" t="s">
        <v>34</v>
      </c>
      <c r="B137" s="11" t="b">
        <v>1</v>
      </c>
      <c r="C137" s="12" t="s">
        <v>38</v>
      </c>
      <c r="D137">
        <f t="shared" si="9"/>
        <v>1</v>
      </c>
    </row>
    <row r="138" spans="1:9" ht="15" thickBot="1" x14ac:dyDescent="0.4">
      <c r="A138" s="13" t="s">
        <v>35</v>
      </c>
      <c r="B138" s="13"/>
      <c r="C138" s="13"/>
      <c r="D138" s="13">
        <f>SUM(D109:D137)</f>
        <v>10</v>
      </c>
    </row>
    <row r="139" spans="1:9" ht="15.5" thickTop="1" thickBot="1" x14ac:dyDescent="0.4">
      <c r="A139" s="13" t="s">
        <v>39</v>
      </c>
      <c r="B139" s="13"/>
      <c r="C139" s="13"/>
      <c r="D139" s="15">
        <f>D138/22</f>
        <v>0.45454545454545453</v>
      </c>
    </row>
    <row r="140" spans="1:9" ht="15" thickTop="1" x14ac:dyDescent="0.35"/>
    <row r="141" spans="1:9" ht="23.5" x14ac:dyDescent="0.55000000000000004">
      <c r="A141" s="17" t="s">
        <v>36</v>
      </c>
      <c r="B141" s="17"/>
      <c r="C141" s="17"/>
      <c r="D141" s="17"/>
      <c r="F141" s="17" t="s">
        <v>36</v>
      </c>
      <c r="G141" s="17"/>
      <c r="H141" s="17"/>
      <c r="I141" s="17"/>
    </row>
    <row r="142" spans="1:9" ht="17.5" thickBot="1" x14ac:dyDescent="0.45">
      <c r="A142" s="18" t="s">
        <v>54</v>
      </c>
      <c r="B142" s="18"/>
      <c r="C142" s="18"/>
      <c r="D142" s="18"/>
      <c r="F142" s="18" t="s">
        <v>58</v>
      </c>
      <c r="G142" s="18"/>
      <c r="H142" s="18"/>
      <c r="I142" s="18"/>
    </row>
    <row r="143" spans="1:9" ht="15" thickTop="1" x14ac:dyDescent="0.35">
      <c r="A143" s="1" t="s">
        <v>0</v>
      </c>
      <c r="B143" s="8" t="s">
        <v>5</v>
      </c>
      <c r="C143" s="8" t="s">
        <v>6</v>
      </c>
      <c r="D143" s="8" t="s">
        <v>3</v>
      </c>
      <c r="F143" s="1" t="s">
        <v>0</v>
      </c>
      <c r="G143" s="8" t="s">
        <v>5</v>
      </c>
      <c r="H143" s="8" t="s">
        <v>6</v>
      </c>
      <c r="I143" s="8" t="s">
        <v>3</v>
      </c>
    </row>
    <row r="144" spans="1:9" x14ac:dyDescent="0.35">
      <c r="A144" t="s">
        <v>11</v>
      </c>
      <c r="B144" s="4">
        <v>16</v>
      </c>
      <c r="C144" s="4">
        <f>B144</f>
        <v>16</v>
      </c>
      <c r="D144" s="12" t="s">
        <v>38</v>
      </c>
      <c r="F144" t="s">
        <v>11</v>
      </c>
      <c r="G144" s="4">
        <v>15</v>
      </c>
      <c r="H144" s="4">
        <f>G144</f>
        <v>15</v>
      </c>
      <c r="I144" s="12" t="s">
        <v>38</v>
      </c>
    </row>
    <row r="145" spans="1:9" x14ac:dyDescent="0.35">
      <c r="A145" t="s">
        <v>12</v>
      </c>
      <c r="B145" s="5">
        <v>16</v>
      </c>
      <c r="C145" s="5">
        <f>B145</f>
        <v>16</v>
      </c>
      <c r="D145" s="12" t="s">
        <v>38</v>
      </c>
      <c r="F145" t="s">
        <v>12</v>
      </c>
      <c r="G145" s="5">
        <v>18</v>
      </c>
      <c r="H145" s="5">
        <f>G145</f>
        <v>18</v>
      </c>
      <c r="I145" s="12" t="s">
        <v>38</v>
      </c>
    </row>
    <row r="146" spans="1:9" x14ac:dyDescent="0.35">
      <c r="A146" t="s">
        <v>8</v>
      </c>
      <c r="B146" s="2" t="s">
        <v>55</v>
      </c>
      <c r="C146" s="2" t="str">
        <f>CONCATENATE(ROUND(C144, 3), "i + ", ROUND(C145, 3),"j")</f>
        <v>16i + 16j</v>
      </c>
      <c r="D146">
        <f>IF(EXACT(B146,C146), 1, 0)</f>
        <v>1</v>
      </c>
      <c r="F146" t="s">
        <v>8</v>
      </c>
      <c r="G146" s="2" t="s">
        <v>59</v>
      </c>
      <c r="H146" s="2" t="str">
        <f>CONCATENATE(ROUND(H144, 3), "i + ", ROUND(H145, 3),"j")</f>
        <v>15i + 18j</v>
      </c>
      <c r="I146">
        <f>IF(EXACT(G146,H146), 1, 0)</f>
        <v>1</v>
      </c>
    </row>
    <row r="147" spans="1:9" x14ac:dyDescent="0.35">
      <c r="A147" t="s">
        <v>28</v>
      </c>
      <c r="B147" s="3">
        <v>22.6</v>
      </c>
      <c r="C147" s="3">
        <f>SQRT(C144^2 + C145^2)</f>
        <v>22.627416997969522</v>
      </c>
      <c r="D147">
        <f>IF(AND(B147&lt;=C147+0.1,B147&gt;=C147-0.1), 1, 0)</f>
        <v>1</v>
      </c>
      <c r="F147" t="s">
        <v>28</v>
      </c>
      <c r="G147" s="3">
        <v>23.4</v>
      </c>
      <c r="H147" s="3">
        <f>SQRT(H144^2 + H145^2)</f>
        <v>23.430749027719962</v>
      </c>
      <c r="I147">
        <f>IF(AND(G147&lt;=H147+0.1,G147&gt;=H147-0.1), 1, 0)</f>
        <v>1</v>
      </c>
    </row>
    <row r="148" spans="1:9" x14ac:dyDescent="0.35">
      <c r="A148" t="s">
        <v>9</v>
      </c>
      <c r="B148" s="4">
        <v>8</v>
      </c>
      <c r="C148" s="4">
        <f>B148</f>
        <v>8</v>
      </c>
      <c r="D148">
        <f>IF(B148=C148, 1, 0)</f>
        <v>1</v>
      </c>
      <c r="F148" t="s">
        <v>9</v>
      </c>
      <c r="G148" s="4">
        <v>8</v>
      </c>
      <c r="H148" s="4">
        <f>G148</f>
        <v>8</v>
      </c>
      <c r="I148">
        <f>IF(G148=H148, 1, 0)</f>
        <v>1</v>
      </c>
    </row>
    <row r="149" spans="1:9" x14ac:dyDescent="0.35">
      <c r="A149" t="s">
        <v>10</v>
      </c>
      <c r="B149" s="5">
        <v>2</v>
      </c>
      <c r="C149" s="5">
        <f>B149</f>
        <v>2</v>
      </c>
      <c r="D149">
        <f t="shared" ref="D149:D151" si="10">IF(B149=C149, 1, 0)</f>
        <v>1</v>
      </c>
      <c r="F149" t="s">
        <v>10</v>
      </c>
      <c r="G149" s="5">
        <v>2</v>
      </c>
      <c r="H149" s="5">
        <f>G149</f>
        <v>2</v>
      </c>
      <c r="I149">
        <f t="shared" ref="I149:I151" si="11">IF(G149=H149, 1, 0)</f>
        <v>1</v>
      </c>
    </row>
    <row r="150" spans="1:9" x14ac:dyDescent="0.35">
      <c r="A150" t="s">
        <v>13</v>
      </c>
      <c r="B150" s="4">
        <v>24</v>
      </c>
      <c r="C150" s="4">
        <f>C144+C148</f>
        <v>24</v>
      </c>
      <c r="D150">
        <f t="shared" si="10"/>
        <v>1</v>
      </c>
      <c r="F150" t="s">
        <v>13</v>
      </c>
      <c r="G150" s="4">
        <v>23</v>
      </c>
      <c r="H150" s="4">
        <f>H144+H148</f>
        <v>23</v>
      </c>
      <c r="I150">
        <f t="shared" si="11"/>
        <v>1</v>
      </c>
    </row>
    <row r="151" spans="1:9" x14ac:dyDescent="0.35">
      <c r="A151" t="s">
        <v>14</v>
      </c>
      <c r="B151" s="5">
        <v>18</v>
      </c>
      <c r="C151" s="5">
        <f>C145+C149</f>
        <v>18</v>
      </c>
      <c r="D151">
        <f t="shared" si="10"/>
        <v>1</v>
      </c>
      <c r="F151" t="s">
        <v>14</v>
      </c>
      <c r="G151" s="5">
        <v>20</v>
      </c>
      <c r="H151" s="5">
        <f>H145+H149</f>
        <v>20</v>
      </c>
      <c r="I151">
        <f t="shared" si="11"/>
        <v>1</v>
      </c>
    </row>
    <row r="152" spans="1:9" x14ac:dyDescent="0.35">
      <c r="A152" t="s">
        <v>7</v>
      </c>
      <c r="B152" s="2" t="s">
        <v>56</v>
      </c>
      <c r="C152" s="2" t="str">
        <f>CONCATENATE(ROUND(C150, 3), "i + ", ROUND(C151, 3),"j")</f>
        <v>24i + 18j</v>
      </c>
      <c r="D152">
        <f>IF(EXACT(B152, C152), 1, IF(EXACT(B152, CONCATENATE(B150, "i + ", B151, "j")), 0.5, 0))</f>
        <v>1</v>
      </c>
      <c r="F152" t="s">
        <v>7</v>
      </c>
      <c r="G152" s="2" t="s">
        <v>60</v>
      </c>
      <c r="H152" s="2" t="str">
        <f>CONCATENATE(ROUND(H150, 3), "i + ", ROUND(H151, 3),"j")</f>
        <v>23i + 20j</v>
      </c>
      <c r="I152">
        <f>IF(EXACT(G152, H152), 1, IF(EXACT(G152, CONCATENATE(G150, "i + ", G151, "j")), 0.5, 0))</f>
        <v>1</v>
      </c>
    </row>
    <row r="153" spans="1:9" x14ac:dyDescent="0.35">
      <c r="A153" t="s">
        <v>17</v>
      </c>
      <c r="B153" s="4">
        <v>23</v>
      </c>
      <c r="C153" s="4">
        <f>B153</f>
        <v>23</v>
      </c>
      <c r="D153" s="12" t="s">
        <v>38</v>
      </c>
      <c r="F153" t="s">
        <v>17</v>
      </c>
      <c r="G153" s="4">
        <v>24</v>
      </c>
      <c r="H153" s="4">
        <f>G153</f>
        <v>24</v>
      </c>
      <c r="I153" s="12" t="s">
        <v>38</v>
      </c>
    </row>
    <row r="154" spans="1:9" x14ac:dyDescent="0.35">
      <c r="A154" t="s">
        <v>18</v>
      </c>
      <c r="B154" s="5">
        <v>20</v>
      </c>
      <c r="C154" s="5">
        <f>B154</f>
        <v>20</v>
      </c>
      <c r="D154" s="12" t="s">
        <v>38</v>
      </c>
      <c r="F154" t="s">
        <v>18</v>
      </c>
      <c r="G154" s="5">
        <v>18</v>
      </c>
      <c r="H154" s="5">
        <f>G154</f>
        <v>18</v>
      </c>
      <c r="I154" s="12" t="s">
        <v>38</v>
      </c>
    </row>
    <row r="155" spans="1:9" x14ac:dyDescent="0.35">
      <c r="A155" t="s">
        <v>15</v>
      </c>
      <c r="B155" s="4">
        <v>0.8</v>
      </c>
      <c r="C155" s="4">
        <f>C153/(SQRT(C153^2 + C154^2))</f>
        <v>0.75460552216350463</v>
      </c>
      <c r="D155">
        <f>IF(AND(B155&lt;=C155+0.1,B155&gt;=C155-0.1), 1, 0)</f>
        <v>1</v>
      </c>
      <c r="F155" t="s">
        <v>15</v>
      </c>
      <c r="G155" s="4">
        <v>0.8</v>
      </c>
      <c r="H155" s="4">
        <f>H153/(SQRT(H153^2 + H154^2))</f>
        <v>0.8</v>
      </c>
      <c r="I155">
        <f>IF(AND(G155&lt;=H155+0.1,G155&gt;=H155-0.1), 1, 0)</f>
        <v>1</v>
      </c>
    </row>
    <row r="156" spans="1:9" x14ac:dyDescent="0.35">
      <c r="A156" t="s">
        <v>16</v>
      </c>
      <c r="B156" s="5">
        <v>0.6</v>
      </c>
      <c r="C156" s="5">
        <f>C154/(SQRT(C153^2 + C154^2))</f>
        <v>0.65617871492478663</v>
      </c>
      <c r="D156">
        <f>IF(AND(B156&lt;=C156+0.1,B156&gt;=C156-0.1), 1, 0)</f>
        <v>1</v>
      </c>
      <c r="F156" t="s">
        <v>16</v>
      </c>
      <c r="G156" s="5">
        <v>0.6</v>
      </c>
      <c r="H156" s="5">
        <f>H154/(SQRT(H153^2 + H154^2))</f>
        <v>0.6</v>
      </c>
      <c r="I156">
        <f>IF(AND(G156&lt;=H156+0.1,G156&gt;=H156-0.1), 1, 0)</f>
        <v>1</v>
      </c>
    </row>
    <row r="157" spans="1:9" x14ac:dyDescent="0.35">
      <c r="A157" t="s">
        <v>4</v>
      </c>
      <c r="B157" s="7" t="s">
        <v>57</v>
      </c>
      <c r="C157" s="7" t="str">
        <f>CONCATENATE(ROUND(C155, 3), "i + ", ROUND(C156, 3),"j")</f>
        <v>0.755i + 0.656j</v>
      </c>
      <c r="D157">
        <f>IF(EXACT(B157, C157), 1, IF(EXACT(B157, CONCATENATE(B155, "i + ", B156, "j")), 0.5, 0))</f>
        <v>0.5</v>
      </c>
      <c r="F157" t="s">
        <v>4</v>
      </c>
      <c r="G157" s="7" t="s">
        <v>57</v>
      </c>
      <c r="H157" s="7" t="str">
        <f>CONCATENATE(ROUND(H155, 3), "i + ", ROUND(H156, 3),"j")</f>
        <v>0.8i + 0.6j</v>
      </c>
      <c r="I157">
        <f>IF(EXACT(G157, H157), 1, IF(EXACT(G157, CONCATENATE(G155, "i + ", G156, "j")), 0.5, 0))</f>
        <v>1</v>
      </c>
    </row>
    <row r="158" spans="1:9" x14ac:dyDescent="0.35">
      <c r="A158" t="s">
        <v>29</v>
      </c>
      <c r="B158" s="3">
        <v>23.4</v>
      </c>
      <c r="C158" s="3">
        <f>B158</f>
        <v>23.4</v>
      </c>
      <c r="D158">
        <f>IF(AND(B158&lt;=C158+0.1,B158&gt;=C158-0.1), 1, 0)</f>
        <v>1</v>
      </c>
      <c r="F158" t="s">
        <v>29</v>
      </c>
      <c r="G158" s="3">
        <v>22.62</v>
      </c>
      <c r="H158" s="3">
        <f>G158</f>
        <v>22.62</v>
      </c>
      <c r="I158">
        <f>IF(AND(G158&lt;=H158+0.1,G158&gt;=H158-0.1), 1, 0)</f>
        <v>1</v>
      </c>
    </row>
    <row r="159" spans="1:9" x14ac:dyDescent="0.35">
      <c r="A159" t="s">
        <v>19</v>
      </c>
      <c r="B159" s="4">
        <v>6</v>
      </c>
      <c r="C159" s="4">
        <f>(-C155*C158) + C153</f>
        <v>5.342230781373992</v>
      </c>
      <c r="D159">
        <f>IF(AND(B159&lt;=C159+0.1,B159&gt;=C159-0.1), 1, IF((AND(B159&lt;=(-B155*B158) + B153+0.1,B159&gt;=(-B155*B158) + B153-0.1)), 0.5, 0))</f>
        <v>0</v>
      </c>
      <c r="F159" t="s">
        <v>19</v>
      </c>
      <c r="G159" s="4">
        <v>6</v>
      </c>
      <c r="H159" s="4">
        <f>(-H155*H158) + H153</f>
        <v>5.9039999999999999</v>
      </c>
      <c r="I159">
        <f>IF(AND(G159&lt;=H159+0.1,G159&gt;=H159-0.1), 1, IF((AND(G159&lt;=(-G155*G158) + G153+0.1,G159&gt;=(-G155*G158) + G153-0.1)), 0.5, 0))</f>
        <v>1</v>
      </c>
    </row>
    <row r="160" spans="1:9" x14ac:dyDescent="0.35">
      <c r="A160" t="s">
        <v>20</v>
      </c>
      <c r="B160" s="5">
        <v>5</v>
      </c>
      <c r="C160" s="5">
        <f>(-C156*C158) + C154</f>
        <v>4.6454180707599946</v>
      </c>
      <c r="D160">
        <f>IF(AND(B160&lt;=C160+0.1,B160&gt;=C160-0.1), 1, IF((AND(B160&lt;=(-B156*B158) + B154+0.1,B160&gt;=(-B156*B158) + B154-0.1)), 0.5, 0))</f>
        <v>0</v>
      </c>
      <c r="F160" t="s">
        <v>20</v>
      </c>
      <c r="G160" s="5">
        <v>4.5</v>
      </c>
      <c r="H160" s="5">
        <f>(-H156*H158) + H154</f>
        <v>4.427999999999999</v>
      </c>
      <c r="I160">
        <f>IF(AND(G160&lt;=H160+0.1,G160&gt;=H160-0.1), 1, IF((AND(G160&lt;=(-G156*G158) + G154+0.1,G160&gt;=(-G156*G158) + G154-0.1)), 0.5, 0))</f>
        <v>1</v>
      </c>
    </row>
    <row r="161" spans="1:9" x14ac:dyDescent="0.35">
      <c r="A161" t="s">
        <v>21</v>
      </c>
      <c r="B161" s="9">
        <v>0.88235294117647056</v>
      </c>
      <c r="C161" s="6">
        <f>(C154-C160)/(C153-C159)</f>
        <v>0.86956521739130421</v>
      </c>
      <c r="D161">
        <f>IF(AND(B161&lt;=C161+0.1,B161&gt;=C161-0.1), 1, IF(AND(B161&lt;=(B154-B160)/(B153-B159)+0.1,B161&gt;=(B154-B160)/(B153-B159)-0.1), 0.5, 0))</f>
        <v>1</v>
      </c>
      <c r="F161" t="s">
        <v>21</v>
      </c>
      <c r="G161" s="9">
        <v>0.75</v>
      </c>
      <c r="H161" s="6">
        <f>(H154-H160)/(H153-H159)</f>
        <v>0.75</v>
      </c>
      <c r="I161">
        <f>IF(AND(G161&lt;=H161+0.1,G161&gt;=H161-0.1), 1, IF(AND(G161&lt;=(G154-G160)/(G153-G159)+0.1,G161&gt;=(G154-G160)/(G153-G159)-0.1), 0.5, 0))</f>
        <v>1</v>
      </c>
    </row>
    <row r="162" spans="1:9" x14ac:dyDescent="0.35">
      <c r="A162" t="s">
        <v>22</v>
      </c>
      <c r="B162" s="6">
        <v>-1.1333333333333333</v>
      </c>
      <c r="C162" s="6">
        <f>-(1/C161)</f>
        <v>-1.1500000000000001</v>
      </c>
      <c r="D162">
        <f>IF(AND(B162&lt;=C162+0.1,B162&gt;=C162-0.1), 1, IF(AND(B162&lt;=(B155-B161)/(B154/B160)+0.1,B162&gt;=(B155-B161)/(B154/B160)-0.1), 0.5, 0))</f>
        <v>1</v>
      </c>
      <c r="F162" t="s">
        <v>22</v>
      </c>
      <c r="G162" s="6">
        <f>-18/13.5</f>
        <v>-1.3333333333333333</v>
      </c>
      <c r="H162" s="6">
        <f>-(1/H161)</f>
        <v>-1.3333333333333333</v>
      </c>
      <c r="I162">
        <f>IF(AND(G162&lt;=H162+0.1,G162&gt;=H162-0.1), 1, IF(AND(G162&lt;=(G155-G161)/(G154/G160)+0.1,G162&gt;=(G155-G161)/(G154/G160)-0.1), 0.5, 0))</f>
        <v>1</v>
      </c>
    </row>
    <row r="163" spans="1:9" x14ac:dyDescent="0.35">
      <c r="A163" t="s">
        <v>23</v>
      </c>
      <c r="B163" s="4">
        <v>6</v>
      </c>
      <c r="C163" s="10" t="s">
        <v>38</v>
      </c>
      <c r="D163" s="12" t="s">
        <v>38</v>
      </c>
      <c r="F163" t="s">
        <v>23</v>
      </c>
      <c r="G163" s="4">
        <v>6</v>
      </c>
      <c r="H163" s="10" t="s">
        <v>38</v>
      </c>
      <c r="I163" s="12" t="s">
        <v>38</v>
      </c>
    </row>
    <row r="164" spans="1:9" x14ac:dyDescent="0.35">
      <c r="A164" t="s">
        <v>24</v>
      </c>
      <c r="B164" s="5">
        <v>5</v>
      </c>
      <c r="C164" s="12" t="s">
        <v>38</v>
      </c>
      <c r="D164" s="12" t="s">
        <v>38</v>
      </c>
      <c r="F164" t="s">
        <v>24</v>
      </c>
      <c r="G164" s="5">
        <v>4.5</v>
      </c>
      <c r="H164" s="12" t="s">
        <v>38</v>
      </c>
      <c r="I164" s="12" t="s">
        <v>38</v>
      </c>
    </row>
    <row r="165" spans="1:9" x14ac:dyDescent="0.35">
      <c r="A165" t="s">
        <v>25</v>
      </c>
      <c r="B165" s="4">
        <v>2</v>
      </c>
      <c r="C165" s="10" t="s">
        <v>38</v>
      </c>
      <c r="D165" s="12" t="s">
        <v>38</v>
      </c>
      <c r="F165" t="s">
        <v>25</v>
      </c>
      <c r="G165" s="4">
        <v>-7.5</v>
      </c>
      <c r="H165" s="10" t="s">
        <v>38</v>
      </c>
      <c r="I165" s="12" t="s">
        <v>38</v>
      </c>
    </row>
    <row r="166" spans="1:9" x14ac:dyDescent="0.35">
      <c r="A166" t="s">
        <v>26</v>
      </c>
      <c r="B166" s="5">
        <v>-12</v>
      </c>
      <c r="C166" s="14" t="s">
        <v>38</v>
      </c>
      <c r="D166" s="12" t="s">
        <v>38</v>
      </c>
      <c r="F166" t="s">
        <v>26</v>
      </c>
      <c r="G166" s="5">
        <v>22.5</v>
      </c>
      <c r="H166" s="14" t="s">
        <v>38</v>
      </c>
      <c r="I166" s="12" t="s">
        <v>38</v>
      </c>
    </row>
    <row r="167" spans="1:9" x14ac:dyDescent="0.35">
      <c r="A167" t="s">
        <v>27</v>
      </c>
      <c r="B167" s="3">
        <v>22.67</v>
      </c>
      <c r="C167" s="3">
        <f>SQRT((B166-B164)^2 + (B165-B163)^2)</f>
        <v>17.464249196572979</v>
      </c>
      <c r="D167">
        <f>IF(AND(B167&lt;=C167+0.1,B167&gt;=C167-0.1, B167&lt;=B147+1, B167&gt;=B147-1), 2, IF(AND(B167&lt;=C167+0.1,B167&gt;=C167-0.1),1, IF(AND(B167&lt;=B147+1, B167&gt;=B147-1),1, 0)))</f>
        <v>1</v>
      </c>
      <c r="F167" t="s">
        <v>27</v>
      </c>
      <c r="G167" s="3">
        <v>22.5</v>
      </c>
      <c r="H167" s="3">
        <f>SQRT((G166-G164)^2 + (G165-G163)^2)</f>
        <v>22.5</v>
      </c>
      <c r="I167">
        <f>IF(AND(G167&lt;=H167+0.1,G167&gt;=H167-0.1, G167&lt;=G147+1, G167&gt;=G147-1), 2, IF(AND(G167&lt;=H167+0.1,G167&gt;=H167-0.1),1, IF(AND(G167&lt;=G147+1, G167&gt;=G147-1),1, 0)))</f>
        <v>2</v>
      </c>
    </row>
    <row r="168" spans="1:9" x14ac:dyDescent="0.35">
      <c r="A168" t="s">
        <v>30</v>
      </c>
      <c r="B168" s="11" t="b">
        <v>1</v>
      </c>
      <c r="C168" s="12" t="s">
        <v>38</v>
      </c>
      <c r="D168">
        <f>IF(EXACT(B168,"TRUE"), 1, 0)</f>
        <v>1</v>
      </c>
      <c r="F168" t="s">
        <v>30</v>
      </c>
      <c r="G168" s="11" t="b">
        <v>1</v>
      </c>
      <c r="H168" s="12" t="s">
        <v>38</v>
      </c>
      <c r="I168">
        <f>IF(EXACT(G168,"TRUE"), 1, 0)</f>
        <v>1</v>
      </c>
    </row>
    <row r="169" spans="1:9" x14ac:dyDescent="0.35">
      <c r="A169" t="s">
        <v>31</v>
      </c>
      <c r="B169" s="11" t="b">
        <v>1</v>
      </c>
      <c r="C169" s="12" t="s">
        <v>38</v>
      </c>
      <c r="D169">
        <f t="shared" ref="D169:D172" si="12">IF(EXACT(B169,"TRUE"), 1, 0)</f>
        <v>1</v>
      </c>
      <c r="F169" t="s">
        <v>31</v>
      </c>
      <c r="G169" s="11" t="b">
        <v>1</v>
      </c>
      <c r="H169" s="12" t="s">
        <v>38</v>
      </c>
      <c r="I169">
        <f t="shared" ref="I169:I172" si="13">IF(EXACT(G169,"TRUE"), 1, 0)</f>
        <v>1</v>
      </c>
    </row>
    <row r="170" spans="1:9" x14ac:dyDescent="0.35">
      <c r="A170" t="s">
        <v>32</v>
      </c>
      <c r="B170" s="11" t="b">
        <v>1</v>
      </c>
      <c r="C170" s="12" t="s">
        <v>38</v>
      </c>
      <c r="D170">
        <f t="shared" si="12"/>
        <v>1</v>
      </c>
      <c r="F170" t="s">
        <v>32</v>
      </c>
      <c r="G170" s="11" t="b">
        <v>1</v>
      </c>
      <c r="H170" s="12" t="s">
        <v>38</v>
      </c>
      <c r="I170">
        <f t="shared" si="13"/>
        <v>1</v>
      </c>
    </row>
    <row r="171" spans="1:9" x14ac:dyDescent="0.35">
      <c r="A171" t="s">
        <v>33</v>
      </c>
      <c r="B171" s="11" t="b">
        <v>1</v>
      </c>
      <c r="C171" s="12" t="s">
        <v>38</v>
      </c>
      <c r="D171">
        <f t="shared" si="12"/>
        <v>1</v>
      </c>
      <c r="F171" t="s">
        <v>33</v>
      </c>
      <c r="G171" s="11" t="b">
        <v>1</v>
      </c>
      <c r="H171" s="12" t="s">
        <v>38</v>
      </c>
      <c r="I171">
        <f t="shared" si="13"/>
        <v>1</v>
      </c>
    </row>
    <row r="172" spans="1:9" x14ac:dyDescent="0.35">
      <c r="A172" t="s">
        <v>34</v>
      </c>
      <c r="B172" s="11" t="b">
        <v>1</v>
      </c>
      <c r="C172" s="12" t="s">
        <v>38</v>
      </c>
      <c r="D172">
        <f t="shared" si="12"/>
        <v>1</v>
      </c>
      <c r="F172" t="s">
        <v>34</v>
      </c>
      <c r="G172" s="11" t="b">
        <v>1</v>
      </c>
      <c r="H172" s="12" t="s">
        <v>38</v>
      </c>
      <c r="I172">
        <f t="shared" si="13"/>
        <v>1</v>
      </c>
    </row>
    <row r="173" spans="1:9" ht="15" thickBot="1" x14ac:dyDescent="0.4">
      <c r="A173" s="13" t="s">
        <v>35</v>
      </c>
      <c r="B173" s="13"/>
      <c r="C173" s="13"/>
      <c r="D173" s="13">
        <f>SUM(D144:D172)</f>
        <v>18.5</v>
      </c>
      <c r="F173" s="13" t="s">
        <v>35</v>
      </c>
      <c r="G173" s="13"/>
      <c r="H173" s="13"/>
      <c r="I173" s="13">
        <f>SUM(I144:I172)</f>
        <v>22</v>
      </c>
    </row>
    <row r="174" spans="1:9" ht="15.5" thickTop="1" thickBot="1" x14ac:dyDescent="0.4">
      <c r="A174" s="13" t="s">
        <v>39</v>
      </c>
      <c r="B174" s="13"/>
      <c r="C174" s="13"/>
      <c r="D174" s="15">
        <f>D173/22</f>
        <v>0.84090909090909094</v>
      </c>
      <c r="F174" s="13" t="s">
        <v>39</v>
      </c>
      <c r="G174" s="13"/>
      <c r="H174" s="13"/>
      <c r="I174" s="15">
        <f>I173/22</f>
        <v>1</v>
      </c>
    </row>
    <row r="175" spans="1:9" ht="15" thickTop="1" x14ac:dyDescent="0.35"/>
    <row r="176" spans="1:9" ht="23.5" x14ac:dyDescent="0.55000000000000004">
      <c r="A176" s="17" t="s">
        <v>36</v>
      </c>
      <c r="B176" s="17"/>
      <c r="C176" s="17"/>
      <c r="D176" s="17"/>
      <c r="F176" s="17" t="s">
        <v>36</v>
      </c>
      <c r="G176" s="17"/>
      <c r="H176" s="17"/>
      <c r="I176" s="17"/>
    </row>
    <row r="177" spans="1:9" ht="17.5" thickBot="1" x14ac:dyDescent="0.45">
      <c r="A177" s="18" t="s">
        <v>61</v>
      </c>
      <c r="B177" s="18"/>
      <c r="C177" s="18"/>
      <c r="D177" s="18"/>
      <c r="F177" s="18" t="s">
        <v>65</v>
      </c>
      <c r="G177" s="18"/>
      <c r="H177" s="18"/>
      <c r="I177" s="18"/>
    </row>
    <row r="178" spans="1:9" ht="15" thickTop="1" x14ac:dyDescent="0.35">
      <c r="A178" s="1" t="s">
        <v>0</v>
      </c>
      <c r="B178" s="8" t="s">
        <v>5</v>
      </c>
      <c r="C178" s="8" t="s">
        <v>6</v>
      </c>
      <c r="D178" s="8" t="s">
        <v>3</v>
      </c>
      <c r="F178" s="1" t="s">
        <v>0</v>
      </c>
      <c r="G178" s="8" t="s">
        <v>5</v>
      </c>
      <c r="H178" s="8" t="s">
        <v>6</v>
      </c>
      <c r="I178" s="8" t="s">
        <v>3</v>
      </c>
    </row>
    <row r="179" spans="1:9" x14ac:dyDescent="0.35">
      <c r="A179" t="s">
        <v>11</v>
      </c>
      <c r="B179" s="4">
        <v>4</v>
      </c>
      <c r="C179" s="4">
        <f>B179</f>
        <v>4</v>
      </c>
      <c r="D179" s="12" t="s">
        <v>38</v>
      </c>
      <c r="F179" t="s">
        <v>11</v>
      </c>
      <c r="G179" s="4">
        <v>16</v>
      </c>
      <c r="H179" s="4">
        <f>G179</f>
        <v>16</v>
      </c>
      <c r="I179" s="12" t="s">
        <v>38</v>
      </c>
    </row>
    <row r="180" spans="1:9" x14ac:dyDescent="0.35">
      <c r="A180" t="s">
        <v>12</v>
      </c>
      <c r="B180" s="5">
        <v>10</v>
      </c>
      <c r="C180" s="5">
        <f>B180</f>
        <v>10</v>
      </c>
      <c r="D180" s="12" t="s">
        <v>38</v>
      </c>
      <c r="F180" t="s">
        <v>12</v>
      </c>
      <c r="G180" s="5">
        <v>18</v>
      </c>
      <c r="H180" s="5">
        <f>G180</f>
        <v>18</v>
      </c>
      <c r="I180" s="12" t="s">
        <v>38</v>
      </c>
    </row>
    <row r="181" spans="1:9" x14ac:dyDescent="0.35">
      <c r="A181" t="s">
        <v>8</v>
      </c>
      <c r="B181" s="2" t="s">
        <v>62</v>
      </c>
      <c r="C181" s="2" t="str">
        <f>CONCATENATE(ROUND(C179, 3), "i + ", ROUND(C180, 3),"j")</f>
        <v>4i + 10j</v>
      </c>
      <c r="D181">
        <f>IF(EXACT(B181,C181), 1, 0)</f>
        <v>1</v>
      </c>
      <c r="F181" t="s">
        <v>8</v>
      </c>
      <c r="G181" s="2" t="s">
        <v>66</v>
      </c>
      <c r="H181" s="2" t="str">
        <f>CONCATENATE(ROUND(H179, 3), "i + ", ROUND(H180, 3),"j")</f>
        <v>16i + 18j</v>
      </c>
      <c r="I181">
        <f>IF(EXACT(G181,H181), 1, 0)</f>
        <v>1</v>
      </c>
    </row>
    <row r="182" spans="1:9" x14ac:dyDescent="0.35">
      <c r="A182" t="s">
        <v>28</v>
      </c>
      <c r="B182" s="3">
        <v>10.77</v>
      </c>
      <c r="C182" s="3">
        <f>SQRT(C179^2 + C180^2)</f>
        <v>10.770329614269007</v>
      </c>
      <c r="D182">
        <f>IF(AND(B182&lt;=C182+0.1,B182&gt;=C182-0.1), 1, 0)</f>
        <v>1</v>
      </c>
      <c r="F182" t="s">
        <v>28</v>
      </c>
      <c r="G182" s="3">
        <v>24.08</v>
      </c>
      <c r="H182" s="3">
        <f>SQRT(H179^2 + H180^2)</f>
        <v>24.083189157584592</v>
      </c>
      <c r="I182">
        <f>IF(AND(G182&lt;=H182+0.1,G182&gt;=H182-0.1), 1, 0)</f>
        <v>1</v>
      </c>
    </row>
    <row r="183" spans="1:9" x14ac:dyDescent="0.35">
      <c r="A183" t="s">
        <v>9</v>
      </c>
      <c r="B183" s="4">
        <v>8</v>
      </c>
      <c r="C183" s="4">
        <f>B183</f>
        <v>8</v>
      </c>
      <c r="D183">
        <f>IF(B183=C183, 1, 0)</f>
        <v>1</v>
      </c>
      <c r="F183" t="s">
        <v>9</v>
      </c>
      <c r="G183" s="4">
        <v>8</v>
      </c>
      <c r="H183" s="4">
        <f>G183</f>
        <v>8</v>
      </c>
      <c r="I183">
        <f>IF(G183=H183, 1, 0)</f>
        <v>1</v>
      </c>
    </row>
    <row r="184" spans="1:9" x14ac:dyDescent="0.35">
      <c r="A184" t="s">
        <v>10</v>
      </c>
      <c r="B184" s="5">
        <v>2</v>
      </c>
      <c r="C184" s="5">
        <f>B184</f>
        <v>2</v>
      </c>
      <c r="D184">
        <f t="shared" ref="D184:D186" si="14">IF(B184=C184, 1, 0)</f>
        <v>1</v>
      </c>
      <c r="F184" t="s">
        <v>10</v>
      </c>
      <c r="G184" s="5">
        <v>2</v>
      </c>
      <c r="H184" s="5">
        <f>G184</f>
        <v>2</v>
      </c>
      <c r="I184">
        <f t="shared" ref="I184:I186" si="15">IF(G184=H184, 1, 0)</f>
        <v>1</v>
      </c>
    </row>
    <row r="185" spans="1:9" x14ac:dyDescent="0.35">
      <c r="A185" t="s">
        <v>13</v>
      </c>
      <c r="B185" s="4">
        <v>12</v>
      </c>
      <c r="C185" s="4">
        <f>C179+C183</f>
        <v>12</v>
      </c>
      <c r="D185">
        <f t="shared" si="14"/>
        <v>1</v>
      </c>
      <c r="F185" t="s">
        <v>13</v>
      </c>
      <c r="G185" s="4">
        <v>24</v>
      </c>
      <c r="H185" s="4">
        <f>H179+H183</f>
        <v>24</v>
      </c>
      <c r="I185">
        <f t="shared" si="15"/>
        <v>1</v>
      </c>
    </row>
    <row r="186" spans="1:9" x14ac:dyDescent="0.35">
      <c r="A186" t="s">
        <v>14</v>
      </c>
      <c r="B186" s="5">
        <v>12</v>
      </c>
      <c r="C186" s="5">
        <f>C180+C184</f>
        <v>12</v>
      </c>
      <c r="D186">
        <f t="shared" si="14"/>
        <v>1</v>
      </c>
      <c r="F186" t="s">
        <v>14</v>
      </c>
      <c r="G186" s="5">
        <v>20</v>
      </c>
      <c r="H186" s="5">
        <f>H180+H184</f>
        <v>20</v>
      </c>
      <c r="I186">
        <f t="shared" si="15"/>
        <v>1</v>
      </c>
    </row>
    <row r="187" spans="1:9" x14ac:dyDescent="0.35">
      <c r="A187" t="s">
        <v>7</v>
      </c>
      <c r="B187" s="2" t="s">
        <v>63</v>
      </c>
      <c r="C187" s="2" t="str">
        <f>CONCATENATE(ROUND(C185, 3), "i + ", ROUND(C186, 3),"j")</f>
        <v>12i + 12j</v>
      </c>
      <c r="D187">
        <f>IF(EXACT(B187, C187), 1, IF(EXACT(B187, CONCATENATE(B185, "i + ", B186, "j")), 0.5, 0))</f>
        <v>1</v>
      </c>
      <c r="F187" t="s">
        <v>7</v>
      </c>
      <c r="G187" s="2" t="s">
        <v>67</v>
      </c>
      <c r="H187" s="2" t="str">
        <f>CONCATENATE(ROUND(H185, 3), "i + ", ROUND(H186, 3),"j")</f>
        <v>24i + 20j</v>
      </c>
      <c r="I187">
        <f>IF(EXACT(G187, H187), 1, IF(EXACT(G187, CONCATENATE(G185, "i + ", G186, "j")), 0.5, 0))</f>
        <v>1</v>
      </c>
    </row>
    <row r="188" spans="1:9" x14ac:dyDescent="0.35">
      <c r="A188" t="s">
        <v>17</v>
      </c>
      <c r="B188" s="4">
        <v>24</v>
      </c>
      <c r="C188" s="4">
        <f>B188</f>
        <v>24</v>
      </c>
      <c r="D188" s="12" t="s">
        <v>38</v>
      </c>
      <c r="F188" t="s">
        <v>17</v>
      </c>
      <c r="G188" s="4">
        <v>16</v>
      </c>
      <c r="H188" s="4">
        <f>G188</f>
        <v>16</v>
      </c>
      <c r="I188" s="12" t="s">
        <v>38</v>
      </c>
    </row>
    <row r="189" spans="1:9" x14ac:dyDescent="0.35">
      <c r="A189" t="s">
        <v>18</v>
      </c>
      <c r="B189" s="5">
        <v>20</v>
      </c>
      <c r="C189" s="5">
        <f>B189</f>
        <v>20</v>
      </c>
      <c r="D189" s="12" t="s">
        <v>38</v>
      </c>
      <c r="F189" t="s">
        <v>18</v>
      </c>
      <c r="G189" s="5">
        <v>22</v>
      </c>
      <c r="H189" s="5">
        <f>G189</f>
        <v>22</v>
      </c>
      <c r="I189" s="12" t="s">
        <v>38</v>
      </c>
    </row>
    <row r="190" spans="1:9" x14ac:dyDescent="0.35">
      <c r="A190" t="s">
        <v>15</v>
      </c>
      <c r="B190" s="4">
        <v>0.76800000000000002</v>
      </c>
      <c r="C190" s="4">
        <f>C188/(SQRT(C188^2 + C189^2))</f>
        <v>0.76822127959737585</v>
      </c>
      <c r="D190">
        <f>IF(AND(B190&lt;=C190+0.1,B190&gt;=C190-0.1), 1, 0)</f>
        <v>1</v>
      </c>
      <c r="F190" t="s">
        <v>15</v>
      </c>
      <c r="G190" s="4">
        <v>0.58799999999999997</v>
      </c>
      <c r="H190" s="4">
        <f>H188/(SQRT(H188^2 + H189^2))</f>
        <v>0.58817169767504618</v>
      </c>
      <c r="I190">
        <f>IF(AND(G190&lt;=H190+0.1,G190&gt;=H190-0.1), 1, 0)</f>
        <v>1</v>
      </c>
    </row>
    <row r="191" spans="1:9" x14ac:dyDescent="0.35">
      <c r="A191" t="s">
        <v>16</v>
      </c>
      <c r="B191" s="5">
        <v>0.64</v>
      </c>
      <c r="C191" s="5">
        <f>C189/(SQRT(C188^2 + C189^2))</f>
        <v>0.64018439966447993</v>
      </c>
      <c r="D191">
        <f>IF(AND(B191&lt;=C191+0.1,B191&gt;=C191-0.1), 1, 0)</f>
        <v>1</v>
      </c>
      <c r="F191" t="s">
        <v>16</v>
      </c>
      <c r="G191" s="5">
        <v>0.80900000000000005</v>
      </c>
      <c r="H191" s="5">
        <f>H189/(SQRT(H188^2 + H189^2))</f>
        <v>0.80873608430318844</v>
      </c>
      <c r="I191">
        <f>IF(AND(G191&lt;=H191+0.1,G191&gt;=H191-0.1), 1, 0)</f>
        <v>1</v>
      </c>
    </row>
    <row r="192" spans="1:9" x14ac:dyDescent="0.35">
      <c r="A192" t="s">
        <v>4</v>
      </c>
      <c r="B192" s="7" t="s">
        <v>64</v>
      </c>
      <c r="C192" s="7" t="str">
        <f>CONCATENATE(ROUND(C190, 3), "i + ", ROUND(C191, 3),"j")</f>
        <v>0.768i + 0.64j</v>
      </c>
      <c r="D192">
        <f>IF(EXACT(B192, C192), 1, IF(EXACT(B192, CONCATENATE(B190, "i + ", B191, "j")), 0.5, 0))</f>
        <v>1</v>
      </c>
      <c r="F192" t="s">
        <v>4</v>
      </c>
      <c r="G192" s="7" t="s">
        <v>68</v>
      </c>
      <c r="H192" s="7" t="str">
        <f>CONCATENATE(ROUND(H190, 3), "i + ", ROUND(H191, 3),"j")</f>
        <v>0.588i + 0.809j</v>
      </c>
      <c r="I192">
        <f>IF(EXACT(G192, H192), 1, IF(EXACT(G192, CONCATENATE(G190, "i + ", G191, "j")), 0.5, 0))</f>
        <v>1</v>
      </c>
    </row>
    <row r="193" spans="1:9" x14ac:dyDescent="0.35">
      <c r="A193" t="s">
        <v>29</v>
      </c>
      <c r="B193" s="3">
        <v>24.08</v>
      </c>
      <c r="C193" s="3">
        <f>B193</f>
        <v>24.08</v>
      </c>
      <c r="D193">
        <f>IF(AND(B193&lt;=C193+0.1,B193&gt;=C193-0.1), 1, 0)</f>
        <v>1</v>
      </c>
      <c r="F193" t="s">
        <v>29</v>
      </c>
      <c r="G193" s="3">
        <v>10.77</v>
      </c>
      <c r="H193" s="3">
        <f>G193</f>
        <v>10.77</v>
      </c>
      <c r="I193">
        <f>IF(AND(G193&lt;=H193+0.1,G193&gt;=H193-0.1), 1, 0)</f>
        <v>1</v>
      </c>
    </row>
    <row r="194" spans="1:9" x14ac:dyDescent="0.35">
      <c r="A194" t="s">
        <v>19</v>
      </c>
      <c r="B194" s="4">
        <v>4</v>
      </c>
      <c r="C194" s="4">
        <f>(-C190*C193) + C188</f>
        <v>5.5012315872951909</v>
      </c>
      <c r="D194">
        <f>IF(AND(B194&lt;=C194+0.1,B194&gt;=C194-0.1), 1, IF((AND(B194&lt;=(-B190*B193) + B188+0.1,B194&gt;=(-B190*B193) + B188-0.1)), 0.5, 0))</f>
        <v>0</v>
      </c>
      <c r="F194" t="s">
        <v>19</v>
      </c>
      <c r="G194" s="4">
        <v>10</v>
      </c>
      <c r="H194" s="4">
        <f>(-H190*H193) + H188</f>
        <v>9.6653908160397535</v>
      </c>
      <c r="I194">
        <f>IF(AND(G194&lt;=H194+0.1,G194&gt;=H194-0.1), 1, IF((AND(G194&lt;=(-G190*G193) + G188+0.1,G194&gt;=(-G190*G193) + G188-0.1)), 0.5, 0))</f>
        <v>0</v>
      </c>
    </row>
    <row r="195" spans="1:9" x14ac:dyDescent="0.35">
      <c r="A195" t="s">
        <v>20</v>
      </c>
      <c r="B195" s="5">
        <v>3</v>
      </c>
      <c r="C195" s="5">
        <f>(-C191*C193) + C189</f>
        <v>4.5843596560793252</v>
      </c>
      <c r="D195">
        <f>IF(AND(B195&lt;=C195+0.1,B195&gt;=C195-0.1), 1, IF((AND(B195&lt;=(-B191*B193) + B189+0.1,B195&gt;=(-B191*B193) + B189-0.1)), 0.5, 0))</f>
        <v>0</v>
      </c>
      <c r="F195" t="s">
        <v>20</v>
      </c>
      <c r="G195" s="5">
        <v>13</v>
      </c>
      <c r="H195" s="5">
        <f>(-H191*H193) + H189</f>
        <v>13.28991237205466</v>
      </c>
      <c r="I195">
        <f>IF(AND(G195&lt;=H195+0.1,G195&gt;=H195-0.1), 1, IF((AND(G195&lt;=(-G191*G193) + G189+0.1,G195&gt;=(-G191*G193) + G189-0.1)), 0.5, 0))</f>
        <v>0</v>
      </c>
    </row>
    <row r="196" spans="1:9" x14ac:dyDescent="0.35">
      <c r="A196" t="s">
        <v>21</v>
      </c>
      <c r="B196" s="9">
        <v>0.85</v>
      </c>
      <c r="C196" s="6">
        <f>(C189-C195)/(C188-C194)</f>
        <v>0.83333333333333337</v>
      </c>
      <c r="D196">
        <f>IF(AND(B196&lt;=C196+0.1,B196&gt;=C196-0.1), 1, IF(AND(B196&lt;=(B189-B195)/(B188-B194)+0.1,B196&gt;=(B189-B195)/(B188-B194)-0.1), 0.5, 0))</f>
        <v>1</v>
      </c>
      <c r="F196" t="s">
        <v>21</v>
      </c>
      <c r="G196" s="9">
        <v>1.5</v>
      </c>
      <c r="H196" s="6">
        <f>(H189-H195)/(H188-H194)</f>
        <v>1.3750000000000002</v>
      </c>
      <c r="I196">
        <f>IF(AND(G196&lt;=H196+0.1,G196&gt;=H196-0.1), 1, IF(AND(G196&lt;=(G189-G195)/(G188-G194)+0.1,G196&gt;=(G189-G195)/(G188-G194)-0.1), 0.5, 0))</f>
        <v>0.5</v>
      </c>
    </row>
    <row r="197" spans="1:9" x14ac:dyDescent="0.35">
      <c r="A197" t="s">
        <v>22</v>
      </c>
      <c r="B197" s="6">
        <f>-20/17</f>
        <v>-1.1764705882352942</v>
      </c>
      <c r="C197" s="6">
        <f>-(1/C196)</f>
        <v>-1.2</v>
      </c>
      <c r="D197">
        <f>IF(AND(B197&lt;=C197+0.1,B197&gt;=C197-0.1), 1, IF(AND(B197&lt;=(B190-B196)/(B189/B195)+0.1,B197&gt;=(B190-B196)/(B189/B195)-0.1), 0.5, 0))</f>
        <v>1</v>
      </c>
      <c r="F197" t="s">
        <v>22</v>
      </c>
      <c r="G197" s="6">
        <v>-0.66666666666666663</v>
      </c>
      <c r="H197" s="6">
        <f>-(1/H196)</f>
        <v>-0.72727272727272718</v>
      </c>
      <c r="I197">
        <f>IF(AND(G197&lt;=H197+0.1,G197&gt;=H197-0.1), 1, IF(AND(G197&lt;=(G190-G196)/(G189/G195)+0.1,G197&gt;=(G190-G196)/(G189/G195)-0.1), 0.5, 0))</f>
        <v>1</v>
      </c>
    </row>
    <row r="198" spans="1:9" x14ac:dyDescent="0.35">
      <c r="A198" t="s">
        <v>23</v>
      </c>
      <c r="B198" s="4">
        <v>4</v>
      </c>
      <c r="C198" s="10" t="s">
        <v>38</v>
      </c>
      <c r="D198" s="12" t="s">
        <v>38</v>
      </c>
      <c r="F198" t="s">
        <v>23</v>
      </c>
      <c r="G198" s="4">
        <v>10</v>
      </c>
      <c r="H198" s="10" t="s">
        <v>38</v>
      </c>
      <c r="I198" s="12" t="s">
        <v>38</v>
      </c>
    </row>
    <row r="199" spans="1:9" x14ac:dyDescent="0.35">
      <c r="A199" t="s">
        <v>24</v>
      </c>
      <c r="B199" s="5">
        <v>3</v>
      </c>
      <c r="C199" s="12" t="s">
        <v>38</v>
      </c>
      <c r="D199" s="12" t="s">
        <v>38</v>
      </c>
      <c r="F199" t="s">
        <v>24</v>
      </c>
      <c r="G199" s="5">
        <v>13</v>
      </c>
      <c r="H199" s="12" t="s">
        <v>38</v>
      </c>
      <c r="I199" s="12" t="s">
        <v>38</v>
      </c>
    </row>
    <row r="200" spans="1:9" x14ac:dyDescent="0.35">
      <c r="A200" t="s">
        <v>25</v>
      </c>
      <c r="B200" s="4">
        <v>23</v>
      </c>
      <c r="C200" s="10" t="s">
        <v>38</v>
      </c>
      <c r="D200" s="12" t="s">
        <v>38</v>
      </c>
      <c r="F200" t="s">
        <v>25</v>
      </c>
      <c r="G200" s="4">
        <v>30</v>
      </c>
      <c r="H200" s="10" t="s">
        <v>38</v>
      </c>
      <c r="I200" s="12" t="s">
        <v>38</v>
      </c>
    </row>
    <row r="201" spans="1:9" x14ac:dyDescent="0.35">
      <c r="A201" t="s">
        <v>26</v>
      </c>
      <c r="B201" s="5">
        <v>-14</v>
      </c>
      <c r="C201" s="14" t="s">
        <v>38</v>
      </c>
      <c r="D201" s="12" t="s">
        <v>38</v>
      </c>
      <c r="F201" t="s">
        <v>26</v>
      </c>
      <c r="G201" s="5">
        <v>-2</v>
      </c>
      <c r="H201" s="14" t="s">
        <v>38</v>
      </c>
      <c r="I201" s="12" t="s">
        <v>38</v>
      </c>
    </row>
    <row r="202" spans="1:9" x14ac:dyDescent="0.35">
      <c r="A202" t="s">
        <v>27</v>
      </c>
      <c r="B202" s="3">
        <v>26.02</v>
      </c>
      <c r="C202" s="3">
        <f>SQRT((B201-B199)^2 + (B200-B198)^2)</f>
        <v>25.495097567963924</v>
      </c>
      <c r="D202">
        <f>IF(AND(B202&lt;=C202+0.1,B202&gt;=C202-0.1, B202&lt;=B182+1, B202&gt;=B182-1), 2, IF(AND(B202&lt;=C202+0.1,B202&gt;=C202-0.1),1, IF(AND(B202&lt;=B182+1, B202&gt;=B182-1),1, 0)))</f>
        <v>0</v>
      </c>
      <c r="F202" t="s">
        <v>27</v>
      </c>
      <c r="G202" s="3">
        <v>25</v>
      </c>
      <c r="H202" s="3">
        <f>SQRT((G201-G199)^2 + (G200-G198)^2)</f>
        <v>25</v>
      </c>
      <c r="I202">
        <f>IF(AND(G202&lt;=H202+0.1,G202&gt;=H202-0.1, G202&lt;=G182+1, G202&gt;=G182-1), 2, IF(AND(G202&lt;=H202+0.1,G202&gt;=H202-0.1),1, IF(AND(G202&lt;=G182+1, G202&gt;=G182-1),1, 0)))</f>
        <v>2</v>
      </c>
    </row>
    <row r="203" spans="1:9" x14ac:dyDescent="0.35">
      <c r="A203" t="s">
        <v>30</v>
      </c>
      <c r="B203" s="11" t="b">
        <v>1</v>
      </c>
      <c r="C203" s="12" t="s">
        <v>38</v>
      </c>
      <c r="D203">
        <f>IF(EXACT(B203,"TRUE"), 1, 0)</f>
        <v>1</v>
      </c>
      <c r="F203" t="s">
        <v>30</v>
      </c>
      <c r="G203" s="11" t="b">
        <v>1</v>
      </c>
      <c r="H203" s="12" t="s">
        <v>38</v>
      </c>
      <c r="I203">
        <f>IF(EXACT(G203,"TRUE"), 1, 0)</f>
        <v>1</v>
      </c>
    </row>
    <row r="204" spans="1:9" x14ac:dyDescent="0.35">
      <c r="A204" t="s">
        <v>31</v>
      </c>
      <c r="B204" s="11" t="b">
        <v>1</v>
      </c>
      <c r="C204" s="12" t="s">
        <v>38</v>
      </c>
      <c r="D204">
        <f t="shared" ref="D204:D207" si="16">IF(EXACT(B204,"TRUE"), 1, 0)</f>
        <v>1</v>
      </c>
      <c r="F204" t="s">
        <v>31</v>
      </c>
      <c r="G204" s="11" t="b">
        <v>1</v>
      </c>
      <c r="H204" s="12" t="s">
        <v>38</v>
      </c>
      <c r="I204">
        <f t="shared" ref="I204:I207" si="17">IF(EXACT(G204,"TRUE"), 1, 0)</f>
        <v>1</v>
      </c>
    </row>
    <row r="205" spans="1:9" x14ac:dyDescent="0.35">
      <c r="A205" t="s">
        <v>32</v>
      </c>
      <c r="B205" s="11" t="b">
        <v>1</v>
      </c>
      <c r="C205" s="12" t="s">
        <v>38</v>
      </c>
      <c r="D205">
        <f t="shared" si="16"/>
        <v>1</v>
      </c>
      <c r="F205" t="s">
        <v>32</v>
      </c>
      <c r="G205" s="11" t="b">
        <v>1</v>
      </c>
      <c r="H205" s="12" t="s">
        <v>38</v>
      </c>
      <c r="I205">
        <f t="shared" si="17"/>
        <v>1</v>
      </c>
    </row>
    <row r="206" spans="1:9" x14ac:dyDescent="0.35">
      <c r="A206" t="s">
        <v>33</v>
      </c>
      <c r="B206" s="11" t="b">
        <v>1</v>
      </c>
      <c r="C206" s="12" t="s">
        <v>38</v>
      </c>
      <c r="D206">
        <f t="shared" si="16"/>
        <v>1</v>
      </c>
      <c r="F206" t="s">
        <v>33</v>
      </c>
      <c r="G206" s="11" t="b">
        <v>1</v>
      </c>
      <c r="H206" s="12" t="s">
        <v>38</v>
      </c>
      <c r="I206">
        <f t="shared" si="17"/>
        <v>1</v>
      </c>
    </row>
    <row r="207" spans="1:9" x14ac:dyDescent="0.35">
      <c r="A207" t="s">
        <v>34</v>
      </c>
      <c r="B207" s="11" t="b">
        <v>1</v>
      </c>
      <c r="C207" s="12" t="s">
        <v>38</v>
      </c>
      <c r="D207">
        <f t="shared" si="16"/>
        <v>1</v>
      </c>
      <c r="F207" t="s">
        <v>34</v>
      </c>
      <c r="G207" s="11" t="b">
        <v>1</v>
      </c>
      <c r="H207" s="12" t="s">
        <v>38</v>
      </c>
      <c r="I207">
        <f t="shared" si="17"/>
        <v>1</v>
      </c>
    </row>
    <row r="208" spans="1:9" ht="15" thickBot="1" x14ac:dyDescent="0.4">
      <c r="A208" s="13" t="s">
        <v>35</v>
      </c>
      <c r="B208" s="13"/>
      <c r="C208" s="13"/>
      <c r="D208" s="13">
        <f>SUM(D179:D207)</f>
        <v>18</v>
      </c>
      <c r="F208" s="13" t="s">
        <v>35</v>
      </c>
      <c r="G208" s="13"/>
      <c r="H208" s="13"/>
      <c r="I208" s="13">
        <f>SUM(I179:I207)</f>
        <v>19.5</v>
      </c>
    </row>
    <row r="209" spans="1:9" ht="15.5" thickTop="1" thickBot="1" x14ac:dyDescent="0.4">
      <c r="A209" s="13" t="s">
        <v>39</v>
      </c>
      <c r="B209" s="13"/>
      <c r="C209" s="13"/>
      <c r="D209" s="15">
        <f>D208/22</f>
        <v>0.81818181818181823</v>
      </c>
      <c r="F209" s="13" t="s">
        <v>39</v>
      </c>
      <c r="G209" s="13"/>
      <c r="H209" s="13"/>
      <c r="I209" s="15">
        <f>I208/22</f>
        <v>0.88636363636363635</v>
      </c>
    </row>
    <row r="210" spans="1:9" ht="15" thickTop="1" x14ac:dyDescent="0.35"/>
    <row r="211" spans="1:9" ht="23.5" x14ac:dyDescent="0.55000000000000004">
      <c r="A211" s="17" t="s">
        <v>36</v>
      </c>
      <c r="B211" s="17"/>
      <c r="C211" s="17"/>
      <c r="D211" s="17"/>
    </row>
    <row r="212" spans="1:9" ht="17.5" thickBot="1" x14ac:dyDescent="0.45">
      <c r="A212" s="18" t="s">
        <v>69</v>
      </c>
      <c r="B212" s="18"/>
      <c r="C212" s="18"/>
      <c r="D212" s="18"/>
    </row>
    <row r="213" spans="1:9" ht="15" thickTop="1" x14ac:dyDescent="0.35">
      <c r="A213" s="1" t="s">
        <v>0</v>
      </c>
      <c r="B213" s="8" t="s">
        <v>5</v>
      </c>
      <c r="C213" s="8" t="s">
        <v>6</v>
      </c>
      <c r="D213" s="8" t="s">
        <v>3</v>
      </c>
    </row>
    <row r="214" spans="1:9" x14ac:dyDescent="0.35">
      <c r="A214" t="s">
        <v>11</v>
      </c>
      <c r="B214" s="4">
        <v>17</v>
      </c>
      <c r="C214" s="4">
        <f>B214</f>
        <v>17</v>
      </c>
      <c r="D214" s="12" t="s">
        <v>38</v>
      </c>
    </row>
    <row r="215" spans="1:9" x14ac:dyDescent="0.35">
      <c r="A215" t="s">
        <v>12</v>
      </c>
      <c r="B215" s="5">
        <v>18</v>
      </c>
      <c r="C215" s="5">
        <f>B215</f>
        <v>18</v>
      </c>
      <c r="D215" s="12" t="s">
        <v>38</v>
      </c>
    </row>
    <row r="216" spans="1:9" x14ac:dyDescent="0.35">
      <c r="A216" t="s">
        <v>8</v>
      </c>
      <c r="B216" s="2" t="s">
        <v>70</v>
      </c>
      <c r="C216" s="2" t="str">
        <f>CONCATENATE(ROUND(C214, 3), "i + ", ROUND(C215, 3),"j")</f>
        <v>17i + 18j</v>
      </c>
      <c r="D216">
        <f>IF(EXACT(B216,C216), 1, 0)</f>
        <v>1</v>
      </c>
    </row>
    <row r="217" spans="1:9" x14ac:dyDescent="0.35">
      <c r="A217" t="s">
        <v>28</v>
      </c>
      <c r="B217" s="3">
        <v>24.75</v>
      </c>
      <c r="C217" s="3">
        <f>SQRT(C214^2 + C215^2)</f>
        <v>24.758836806279895</v>
      </c>
      <c r="D217">
        <f>IF(AND(B217&lt;=C217+0.1,B217&gt;=C217-0.1), 1, 0)</f>
        <v>1</v>
      </c>
    </row>
    <row r="218" spans="1:9" x14ac:dyDescent="0.35">
      <c r="A218" t="s">
        <v>9</v>
      </c>
      <c r="B218" s="4">
        <v>8</v>
      </c>
      <c r="C218" s="4">
        <f>B218</f>
        <v>8</v>
      </c>
      <c r="D218">
        <f>IF(B218=C218, 1, 0)</f>
        <v>1</v>
      </c>
    </row>
    <row r="219" spans="1:9" x14ac:dyDescent="0.35">
      <c r="A219" t="s">
        <v>10</v>
      </c>
      <c r="B219" s="5">
        <v>2</v>
      </c>
      <c r="C219" s="5">
        <f>B219</f>
        <v>2</v>
      </c>
      <c r="D219">
        <f t="shared" ref="D219:D221" si="18">IF(B219=C219, 1, 0)</f>
        <v>1</v>
      </c>
    </row>
    <row r="220" spans="1:9" x14ac:dyDescent="0.35">
      <c r="A220" t="s">
        <v>13</v>
      </c>
      <c r="B220" s="4">
        <v>25</v>
      </c>
      <c r="C220" s="4">
        <f>C214+C218</f>
        <v>25</v>
      </c>
      <c r="D220">
        <f t="shared" si="18"/>
        <v>1</v>
      </c>
    </row>
    <row r="221" spans="1:9" x14ac:dyDescent="0.35">
      <c r="A221" t="s">
        <v>14</v>
      </c>
      <c r="B221" s="5">
        <v>20</v>
      </c>
      <c r="C221" s="5">
        <f>C215+C219</f>
        <v>20</v>
      </c>
      <c r="D221">
        <f t="shared" si="18"/>
        <v>1</v>
      </c>
    </row>
    <row r="222" spans="1:9" x14ac:dyDescent="0.35">
      <c r="A222" t="s">
        <v>7</v>
      </c>
      <c r="B222" s="2" t="s">
        <v>71</v>
      </c>
      <c r="C222" s="2" t="str">
        <f>CONCATENATE(ROUND(C220, 3), "i + ", ROUND(C221, 3),"j")</f>
        <v>25i + 20j</v>
      </c>
      <c r="D222">
        <f>IF(EXACT(B222, C222), 1, IF(EXACT(B222, CONCATENATE(B220, "i + ", B221, "j")), 0.5, 0))</f>
        <v>1</v>
      </c>
    </row>
    <row r="223" spans="1:9" x14ac:dyDescent="0.35">
      <c r="A223" t="s">
        <v>17</v>
      </c>
      <c r="B223" s="4">
        <v>22</v>
      </c>
      <c r="C223" s="4">
        <f>B223</f>
        <v>22</v>
      </c>
      <c r="D223" s="12" t="s">
        <v>38</v>
      </c>
    </row>
    <row r="224" spans="1:9" x14ac:dyDescent="0.35">
      <c r="A224" t="s">
        <v>18</v>
      </c>
      <c r="B224" s="5">
        <v>26</v>
      </c>
      <c r="C224" s="5">
        <f>B224</f>
        <v>26</v>
      </c>
      <c r="D224" s="12" t="s">
        <v>38</v>
      </c>
    </row>
    <row r="225" spans="1:4" x14ac:dyDescent="0.35">
      <c r="A225" t="s">
        <v>15</v>
      </c>
      <c r="B225" s="4">
        <v>0.64500000000000002</v>
      </c>
      <c r="C225" s="4">
        <f>C223/(SQRT(C223^2 + C224^2))</f>
        <v>0.64594224146617374</v>
      </c>
      <c r="D225">
        <f>IF(AND(B225&lt;=C225+0.1,B225&gt;=C225-0.1), 1, 0)</f>
        <v>1</v>
      </c>
    </row>
    <row r="226" spans="1:4" x14ac:dyDescent="0.35">
      <c r="A226" t="s">
        <v>16</v>
      </c>
      <c r="B226" s="5">
        <v>0.76300000000000001</v>
      </c>
      <c r="C226" s="5">
        <f>C224/(SQRT(C223^2 + C224^2))</f>
        <v>0.76338628536911446</v>
      </c>
      <c r="D226">
        <f>IF(AND(B226&lt;=C226+0.1,B226&gt;=C226-0.1), 1, 0)</f>
        <v>1</v>
      </c>
    </row>
    <row r="227" spans="1:4" x14ac:dyDescent="0.35">
      <c r="A227" t="s">
        <v>4</v>
      </c>
      <c r="B227" s="7" t="s">
        <v>72</v>
      </c>
      <c r="C227" s="7" t="str">
        <f>CONCATENATE(ROUND(C225, 3), "i + ", ROUND(C226, 3),"j")</f>
        <v>0.646i + 0.763j</v>
      </c>
      <c r="D227">
        <f>IF(EXACT(B227, C227), 1, IF(EXACT(B227, CONCATENATE(B225, "i + ", B226, "j")), 0.5, 0))</f>
        <v>0.5</v>
      </c>
    </row>
    <row r="228" spans="1:4" x14ac:dyDescent="0.35">
      <c r="A228" t="s">
        <v>29</v>
      </c>
      <c r="B228" s="3">
        <v>26.907</v>
      </c>
      <c r="C228" s="3">
        <f>B228</f>
        <v>26.907</v>
      </c>
      <c r="D228">
        <f>IF(AND(B228&lt;=C228+0.1,B228&gt;=C228-0.1), 1, 0)</f>
        <v>1</v>
      </c>
    </row>
    <row r="229" spans="1:4" x14ac:dyDescent="0.35">
      <c r="A229" t="s">
        <v>19</v>
      </c>
      <c r="B229" s="4">
        <v>5</v>
      </c>
      <c r="C229" s="4">
        <f>(-C225*C228) + C223</f>
        <v>4.6196321088696628</v>
      </c>
      <c r="D229">
        <f>IF(AND(B229&lt;=C229+0.1,B229&gt;=C229-0.1), 1, IF((AND(B229&lt;=(-B225*B228) + B223+0.1,B229&gt;=(-B225*B228) + B223-0.1)), 0.5, 0))</f>
        <v>0</v>
      </c>
    </row>
    <row r="230" spans="1:4" x14ac:dyDescent="0.35">
      <c r="A230" t="s">
        <v>20</v>
      </c>
      <c r="B230" s="5">
        <v>6</v>
      </c>
      <c r="C230" s="5">
        <f>(-C226*C228) + C224</f>
        <v>5.4595652195732356</v>
      </c>
      <c r="D230">
        <f>IF(AND(B230&lt;=C230+0.1,B230&gt;=C230-0.1), 1, IF((AND(B230&lt;=(-B226*B228) + B224+0.1,B230&gt;=(-B226*B228) + B224-0.1)), 0.5, 0))</f>
        <v>0</v>
      </c>
    </row>
    <row r="231" spans="1:4" x14ac:dyDescent="0.35">
      <c r="A231" t="s">
        <v>21</v>
      </c>
      <c r="B231" s="9">
        <v>1.1764705882352942</v>
      </c>
      <c r="C231" s="6">
        <f>(C224-C230)/(C223-C229)</f>
        <v>1.1818181818181819</v>
      </c>
      <c r="D231">
        <f>IF(AND(B231&lt;=C231+0.1,B231&gt;=C231-0.1), 1, IF(AND(B231&lt;=(B224-B230)/(B223-B229)+0.1,B231&gt;=(B224-B230)/(B223-B229)-0.1), 0.5, 0))</f>
        <v>1</v>
      </c>
    </row>
    <row r="232" spans="1:4" x14ac:dyDescent="0.35">
      <c r="A232" t="s">
        <v>22</v>
      </c>
      <c r="B232" s="6">
        <f>-17/20</f>
        <v>-0.85</v>
      </c>
      <c r="C232" s="6">
        <f>-(1/C231)</f>
        <v>-0.84615384615384615</v>
      </c>
      <c r="D232">
        <f>IF(AND(B232&lt;=C232+0.1,B232&gt;=C232-0.1), 1, IF(AND(B232&lt;=(B225-B231)/(B224/B230)+0.1,B232&gt;=(B225-B231)/(B224/B230)-0.1), 0.5, 0))</f>
        <v>1</v>
      </c>
    </row>
    <row r="233" spans="1:4" x14ac:dyDescent="0.35">
      <c r="A233" t="s">
        <v>23</v>
      </c>
      <c r="B233" s="4">
        <v>5</v>
      </c>
      <c r="C233" s="10" t="s">
        <v>38</v>
      </c>
      <c r="D233" s="12" t="s">
        <v>38</v>
      </c>
    </row>
    <row r="234" spans="1:4" x14ac:dyDescent="0.35">
      <c r="A234" t="s">
        <v>24</v>
      </c>
      <c r="B234" s="5">
        <v>6</v>
      </c>
      <c r="C234" s="12" t="s">
        <v>38</v>
      </c>
      <c r="D234" s="12" t="s">
        <v>38</v>
      </c>
    </row>
    <row r="235" spans="1:4" x14ac:dyDescent="0.35">
      <c r="A235" t="s">
        <v>25</v>
      </c>
      <c r="B235" s="4">
        <v>24</v>
      </c>
      <c r="C235" s="10" t="s">
        <v>38</v>
      </c>
      <c r="D235" s="12" t="s">
        <v>38</v>
      </c>
    </row>
    <row r="236" spans="1:4" x14ac:dyDescent="0.35">
      <c r="A236" t="s">
        <v>26</v>
      </c>
      <c r="B236" s="5">
        <v>-11</v>
      </c>
      <c r="C236" s="14" t="s">
        <v>38</v>
      </c>
      <c r="D236" s="12" t="s">
        <v>38</v>
      </c>
    </row>
    <row r="237" spans="1:4" x14ac:dyDescent="0.35">
      <c r="A237" t="s">
        <v>27</v>
      </c>
      <c r="B237" s="3">
        <v>25.571999999999999</v>
      </c>
      <c r="C237" s="3">
        <f>SQRT((B236-B234)^2 + (B235-B233)^2)</f>
        <v>25.495097567963924</v>
      </c>
      <c r="D237">
        <f>IF(AND(B237&lt;=C237+0.1,B237&gt;=C237-0.1, B237&lt;=B217+1, B237&gt;=B217-1), 2, IF(AND(B237&lt;=C237+0.1,B237&gt;=C237-0.1),1, IF(AND(B237&lt;=B217+1, B237&gt;=B217-1),1, 0)))</f>
        <v>2</v>
      </c>
    </row>
    <row r="238" spans="1:4" x14ac:dyDescent="0.35">
      <c r="A238" t="s">
        <v>30</v>
      </c>
      <c r="B238" s="11" t="b">
        <v>1</v>
      </c>
      <c r="C238" s="12" t="s">
        <v>38</v>
      </c>
      <c r="D238">
        <f>IF(EXACT(B238,"TRUE"), 1, 0)</f>
        <v>1</v>
      </c>
    </row>
    <row r="239" spans="1:4" x14ac:dyDescent="0.35">
      <c r="A239" t="s">
        <v>31</v>
      </c>
      <c r="B239" s="11" t="b">
        <v>1</v>
      </c>
      <c r="C239" s="12" t="s">
        <v>38</v>
      </c>
      <c r="D239">
        <f t="shared" ref="D239:D242" si="19">IF(EXACT(B239,"TRUE"), 1, 0)</f>
        <v>1</v>
      </c>
    </row>
    <row r="240" spans="1:4" x14ac:dyDescent="0.35">
      <c r="A240" t="s">
        <v>32</v>
      </c>
      <c r="B240" s="11" t="b">
        <v>1</v>
      </c>
      <c r="C240" s="12" t="s">
        <v>38</v>
      </c>
      <c r="D240">
        <f t="shared" si="19"/>
        <v>1</v>
      </c>
    </row>
    <row r="241" spans="1:9" x14ac:dyDescent="0.35">
      <c r="A241" t="s">
        <v>33</v>
      </c>
      <c r="B241" s="11" t="b">
        <v>1</v>
      </c>
      <c r="C241" s="12" t="s">
        <v>38</v>
      </c>
      <c r="D241">
        <f t="shared" si="19"/>
        <v>1</v>
      </c>
    </row>
    <row r="242" spans="1:9" x14ac:dyDescent="0.35">
      <c r="A242" t="s">
        <v>34</v>
      </c>
      <c r="B242" s="11" t="b">
        <v>1</v>
      </c>
      <c r="C242" s="12" t="s">
        <v>38</v>
      </c>
      <c r="D242">
        <f t="shared" si="19"/>
        <v>1</v>
      </c>
    </row>
    <row r="243" spans="1:9" ht="15" thickBot="1" x14ac:dyDescent="0.4">
      <c r="A243" s="13" t="s">
        <v>35</v>
      </c>
      <c r="B243" s="13"/>
      <c r="C243" s="13"/>
      <c r="D243" s="13">
        <f>SUM(D214:D242)</f>
        <v>19.5</v>
      </c>
    </row>
    <row r="244" spans="1:9" ht="15.5" thickTop="1" thickBot="1" x14ac:dyDescent="0.4">
      <c r="A244" s="13" t="s">
        <v>39</v>
      </c>
      <c r="B244" s="13"/>
      <c r="C244" s="13"/>
      <c r="D244" s="15">
        <f>D243/22</f>
        <v>0.88636363636363635</v>
      </c>
    </row>
    <row r="245" spans="1:9" ht="15" thickTop="1" x14ac:dyDescent="0.35"/>
    <row r="246" spans="1:9" ht="23.5" x14ac:dyDescent="0.55000000000000004">
      <c r="A246" s="17" t="s">
        <v>36</v>
      </c>
      <c r="B246" s="17"/>
      <c r="C246" s="17"/>
      <c r="D246" s="17"/>
      <c r="F246" s="17" t="s">
        <v>36</v>
      </c>
      <c r="G246" s="17"/>
      <c r="H246" s="17"/>
      <c r="I246" s="17"/>
    </row>
    <row r="247" spans="1:9" ht="17.5" thickBot="1" x14ac:dyDescent="0.45">
      <c r="A247" s="18" t="s">
        <v>78</v>
      </c>
      <c r="B247" s="18"/>
      <c r="C247" s="18"/>
      <c r="D247" s="18"/>
      <c r="F247" s="18" t="s">
        <v>81</v>
      </c>
      <c r="G247" s="18"/>
      <c r="H247" s="18"/>
      <c r="I247" s="18"/>
    </row>
    <row r="248" spans="1:9" ht="15" thickTop="1" x14ac:dyDescent="0.35">
      <c r="A248" s="1" t="s">
        <v>0</v>
      </c>
      <c r="B248" s="8" t="s">
        <v>5</v>
      </c>
      <c r="C248" s="8" t="s">
        <v>6</v>
      </c>
      <c r="D248" s="8" t="s">
        <v>3</v>
      </c>
      <c r="F248" s="1" t="s">
        <v>0</v>
      </c>
      <c r="G248" s="8" t="s">
        <v>5</v>
      </c>
      <c r="H248" s="8" t="s">
        <v>6</v>
      </c>
      <c r="I248" s="8" t="s">
        <v>3</v>
      </c>
    </row>
    <row r="249" spans="1:9" x14ac:dyDescent="0.35">
      <c r="A249" t="s">
        <v>11</v>
      </c>
      <c r="B249" s="4">
        <v>12</v>
      </c>
      <c r="C249" s="4">
        <f>B249</f>
        <v>12</v>
      </c>
      <c r="D249" s="12" t="s">
        <v>38</v>
      </c>
      <c r="F249" t="s">
        <v>11</v>
      </c>
      <c r="G249" s="4">
        <v>18</v>
      </c>
      <c r="H249" s="4">
        <f>G249</f>
        <v>18</v>
      </c>
      <c r="I249" s="12" t="s">
        <v>38</v>
      </c>
    </row>
    <row r="250" spans="1:9" x14ac:dyDescent="0.35">
      <c r="A250" t="s">
        <v>12</v>
      </c>
      <c r="B250" s="5">
        <v>16</v>
      </c>
      <c r="C250" s="5">
        <f>B250</f>
        <v>16</v>
      </c>
      <c r="D250" s="12" t="s">
        <v>38</v>
      </c>
      <c r="F250" t="s">
        <v>12</v>
      </c>
      <c r="G250" s="5">
        <v>16</v>
      </c>
      <c r="H250" s="5">
        <f>G250</f>
        <v>16</v>
      </c>
      <c r="I250" s="12" t="s">
        <v>38</v>
      </c>
    </row>
    <row r="251" spans="1:9" x14ac:dyDescent="0.35">
      <c r="A251" t="s">
        <v>8</v>
      </c>
      <c r="B251" s="2" t="s">
        <v>79</v>
      </c>
      <c r="C251" s="2" t="str">
        <f>CONCATENATE(ROUND(C249, 3), "i + ", ROUND(C250, 3),"j")</f>
        <v>12i + 16j</v>
      </c>
      <c r="D251">
        <f>IF(EXACT(B251,C251), 1, 0)</f>
        <v>1</v>
      </c>
      <c r="F251" t="s">
        <v>8</v>
      </c>
      <c r="G251" s="2" t="s">
        <v>82</v>
      </c>
      <c r="H251" s="2" t="str">
        <f>CONCATENATE(ROUND(H249, 3), "i + ", ROUND(H250, 3),"j")</f>
        <v>18i + 16j</v>
      </c>
      <c r="I251">
        <f>IF(EXACT(G251,H251), 1, 0)</f>
        <v>1</v>
      </c>
    </row>
    <row r="252" spans="1:9" x14ac:dyDescent="0.35">
      <c r="A252" t="s">
        <v>28</v>
      </c>
      <c r="B252" s="3">
        <v>20</v>
      </c>
      <c r="C252" s="3">
        <f>SQRT(C249^2 + C250^2)</f>
        <v>20</v>
      </c>
      <c r="D252">
        <f>IF(AND(B252&lt;=C252+0.1,B252&gt;=C252-0.1), 1, 0)</f>
        <v>1</v>
      </c>
      <c r="F252" t="s">
        <v>28</v>
      </c>
      <c r="G252" s="3">
        <v>24.1</v>
      </c>
      <c r="H252" s="3">
        <f>SQRT(H249^2 + H250^2)</f>
        <v>24.083189157584592</v>
      </c>
      <c r="I252">
        <f>IF(AND(G252&lt;=H252+0.1,G252&gt;=H252-0.1), 1, 0)</f>
        <v>1</v>
      </c>
    </row>
    <row r="253" spans="1:9" x14ac:dyDescent="0.35">
      <c r="A253" t="s">
        <v>9</v>
      </c>
      <c r="B253" s="4">
        <v>8</v>
      </c>
      <c r="C253" s="4">
        <f>B253</f>
        <v>8</v>
      </c>
      <c r="D253">
        <f>IF(B253=C253, 1, 0)</f>
        <v>1</v>
      </c>
      <c r="F253" t="s">
        <v>9</v>
      </c>
      <c r="G253" s="4">
        <v>8</v>
      </c>
      <c r="H253" s="4">
        <f>G253</f>
        <v>8</v>
      </c>
      <c r="I253">
        <f>IF(G253=H253, 1, 0)</f>
        <v>1</v>
      </c>
    </row>
    <row r="254" spans="1:9" x14ac:dyDescent="0.35">
      <c r="A254" t="s">
        <v>10</v>
      </c>
      <c r="B254" s="5">
        <v>2</v>
      </c>
      <c r="C254" s="5">
        <f>B254</f>
        <v>2</v>
      </c>
      <c r="D254">
        <f t="shared" ref="D254:D256" si="20">IF(B254=C254, 1, 0)</f>
        <v>1</v>
      </c>
      <c r="F254" t="s">
        <v>10</v>
      </c>
      <c r="G254" s="5">
        <v>2</v>
      </c>
      <c r="H254" s="5">
        <f>G254</f>
        <v>2</v>
      </c>
      <c r="I254">
        <f t="shared" ref="I254:I256" si="21">IF(G254=H254, 1, 0)</f>
        <v>1</v>
      </c>
    </row>
    <row r="255" spans="1:9" x14ac:dyDescent="0.35">
      <c r="A255" t="s">
        <v>13</v>
      </c>
      <c r="B255" s="4">
        <v>20</v>
      </c>
      <c r="C255" s="4">
        <f>C249+C253</f>
        <v>20</v>
      </c>
      <c r="D255">
        <f t="shared" si="20"/>
        <v>1</v>
      </c>
      <c r="F255" t="s">
        <v>13</v>
      </c>
      <c r="G255" s="4">
        <v>26</v>
      </c>
      <c r="H255" s="4">
        <f>H249+H253</f>
        <v>26</v>
      </c>
      <c r="I255">
        <f t="shared" si="21"/>
        <v>1</v>
      </c>
    </row>
    <row r="256" spans="1:9" x14ac:dyDescent="0.35">
      <c r="A256" t="s">
        <v>14</v>
      </c>
      <c r="B256" s="5">
        <v>18</v>
      </c>
      <c r="C256" s="5">
        <f>C250+C254</f>
        <v>18</v>
      </c>
      <c r="D256">
        <f t="shared" si="20"/>
        <v>1</v>
      </c>
      <c r="F256" t="s">
        <v>14</v>
      </c>
      <c r="G256" s="5">
        <v>18</v>
      </c>
      <c r="H256" s="5">
        <f>H250+H254</f>
        <v>18</v>
      </c>
      <c r="I256">
        <f t="shared" si="21"/>
        <v>1</v>
      </c>
    </row>
    <row r="257" spans="1:9" x14ac:dyDescent="0.35">
      <c r="A257" t="s">
        <v>7</v>
      </c>
      <c r="B257" s="2" t="s">
        <v>53</v>
      </c>
      <c r="C257" s="2" t="str">
        <f>CONCATENATE(ROUND(C255, 3), "i + ", ROUND(C256, 3),"j")</f>
        <v>20i + 18j</v>
      </c>
      <c r="D257">
        <f>IF(EXACT(B257, C257), 1, IF(EXACT(B257, CONCATENATE(B255, "i + ", B256, "j")), 0.5, 0))</f>
        <v>1</v>
      </c>
      <c r="F257" t="s">
        <v>7</v>
      </c>
      <c r="G257" s="2" t="s">
        <v>83</v>
      </c>
      <c r="H257" s="2" t="str">
        <f>CONCATENATE(ROUND(H255, 3), "i + ", ROUND(H256, 3),"j")</f>
        <v>26i + 18j</v>
      </c>
      <c r="I257">
        <f>IF(EXACT(G257, H257), 1, IF(EXACT(G257, CONCATENATE(G255, "i + ", G256, "j")), 0.5, 0))</f>
        <v>1</v>
      </c>
    </row>
    <row r="258" spans="1:9" x14ac:dyDescent="0.35">
      <c r="A258" t="s">
        <v>17</v>
      </c>
      <c r="B258" s="4">
        <v>26</v>
      </c>
      <c r="C258" s="4">
        <f>B258</f>
        <v>26</v>
      </c>
      <c r="D258" s="12" t="s">
        <v>38</v>
      </c>
      <c r="F258" t="s">
        <v>17</v>
      </c>
      <c r="G258" s="4">
        <v>20</v>
      </c>
      <c r="H258" s="4">
        <f>G258</f>
        <v>20</v>
      </c>
      <c r="I258" s="12" t="s">
        <v>38</v>
      </c>
    </row>
    <row r="259" spans="1:9" x14ac:dyDescent="0.35">
      <c r="A259" t="s">
        <v>18</v>
      </c>
      <c r="B259" s="5">
        <v>18</v>
      </c>
      <c r="C259" s="5">
        <f>B259</f>
        <v>18</v>
      </c>
      <c r="D259" s="12" t="s">
        <v>38</v>
      </c>
      <c r="F259" t="s">
        <v>18</v>
      </c>
      <c r="G259" s="5">
        <v>18</v>
      </c>
      <c r="H259" s="5">
        <f>G259</f>
        <v>18</v>
      </c>
      <c r="I259" s="12" t="s">
        <v>38</v>
      </c>
    </row>
    <row r="260" spans="1:9" x14ac:dyDescent="0.35">
      <c r="A260" t="s">
        <v>15</v>
      </c>
      <c r="B260" s="4">
        <v>0.82199999999999995</v>
      </c>
      <c r="C260" s="4">
        <f>C258/(SQRT(C258^2 + C259^2))</f>
        <v>0.82219219164377866</v>
      </c>
      <c r="D260">
        <f>IF(AND(B260&lt;=C260+0.1,B260&gt;=C260-0.1), 1, 0)</f>
        <v>1</v>
      </c>
      <c r="F260" t="s">
        <v>15</v>
      </c>
      <c r="G260" s="4">
        <v>0.74299999999999999</v>
      </c>
      <c r="H260" s="4">
        <f>H258/(SQRT(H258^2 + H259^2))</f>
        <v>0.74329414624716639</v>
      </c>
      <c r="I260">
        <f>IF(AND(G260&lt;=H260+0.1,G260&gt;=H260-0.1), 1, 0)</f>
        <v>1</v>
      </c>
    </row>
    <row r="261" spans="1:9" x14ac:dyDescent="0.35">
      <c r="A261" t="s">
        <v>16</v>
      </c>
      <c r="B261" s="5">
        <v>0.56899999999999995</v>
      </c>
      <c r="C261" s="5">
        <f>C259/(SQRT(C258^2 + C259^2))</f>
        <v>0.56920997883030833</v>
      </c>
      <c r="D261">
        <f>IF(AND(B261&lt;=C261+0.1,B261&gt;=C261-0.1), 1, 0)</f>
        <v>1</v>
      </c>
      <c r="F261" t="s">
        <v>16</v>
      </c>
      <c r="G261" s="5">
        <v>0.66900000000000004</v>
      </c>
      <c r="H261" s="5">
        <f>H259/(SQRT(H258^2 + H259^2))</f>
        <v>0.66896473162244974</v>
      </c>
      <c r="I261">
        <f>IF(AND(G261&lt;=H261+0.1,G261&gt;=H261-0.1), 1, 0)</f>
        <v>1</v>
      </c>
    </row>
    <row r="262" spans="1:9" x14ac:dyDescent="0.35">
      <c r="A262" t="s">
        <v>4</v>
      </c>
      <c r="B262" s="7" t="s">
        <v>80</v>
      </c>
      <c r="C262" s="7" t="str">
        <f>CONCATENATE(ROUND(C260, 3), "i + ", ROUND(C261, 3),"j")</f>
        <v>0.822i + 0.569j</v>
      </c>
      <c r="D262">
        <f>IF(EXACT(B262, C262), 1, IF(EXACT(B262, CONCATENATE(B260, "i + ", B261, "j")), 0.5, 0))</f>
        <v>1</v>
      </c>
      <c r="F262" t="s">
        <v>4</v>
      </c>
      <c r="G262" s="7" t="s">
        <v>84</v>
      </c>
      <c r="H262" s="7" t="str">
        <f>CONCATENATE(ROUND(H260, 3), "i + ", ROUND(H261, 3),"j")</f>
        <v>0.743i + 0.669j</v>
      </c>
      <c r="I262">
        <f>IF(EXACT(G262, H262), 1, IF(EXACT(G262, CONCATENATE(G260, "i + ", G261, "j")), 0.5, 0))</f>
        <v>1</v>
      </c>
    </row>
    <row r="263" spans="1:9" x14ac:dyDescent="0.35">
      <c r="A263" t="s">
        <v>29</v>
      </c>
      <c r="B263" s="3">
        <v>24.1</v>
      </c>
      <c r="C263" s="3">
        <f>B263</f>
        <v>24.1</v>
      </c>
      <c r="D263">
        <f>IF(AND(B263&lt;=C263+0.1,B263&gt;=C263-0.1), 1, 0)</f>
        <v>1</v>
      </c>
      <c r="F263" t="s">
        <v>29</v>
      </c>
      <c r="G263" s="3">
        <v>20</v>
      </c>
      <c r="H263" s="3">
        <f>G263</f>
        <v>20</v>
      </c>
      <c r="I263">
        <f>IF(AND(G263&lt;=H263+0.1,G263&gt;=H263-0.1), 1, 0)</f>
        <v>1</v>
      </c>
    </row>
    <row r="264" spans="1:9" x14ac:dyDescent="0.35">
      <c r="A264" t="s">
        <v>19</v>
      </c>
      <c r="B264" s="4">
        <v>7</v>
      </c>
      <c r="C264" s="4">
        <f>(-C260*C263) + C258</f>
        <v>6.1851681813849346</v>
      </c>
      <c r="D264">
        <f>IF(AND(B264&lt;=C264+0.1,B264&gt;=C264-0.1), 1, IF((AND(B264&lt;=(-B260*B263) + B258+0.1,B264&gt;=(-B260*B263) + B258-0.1)), 0.5, 0))</f>
        <v>0</v>
      </c>
      <c r="F264" t="s">
        <v>19</v>
      </c>
      <c r="G264" s="4">
        <v>6</v>
      </c>
      <c r="H264" s="4">
        <f>(-H260*H263) + H258</f>
        <v>5.1341170750566718</v>
      </c>
      <c r="I264">
        <f>IF(AND(G264&lt;=H264+0.1,G264&gt;=H264-0.1), 1, IF((AND(G264&lt;=(-G260*G263) + G258+0.1,G264&gt;=(-G260*G263) + G258-0.1)), 0.5, 0))</f>
        <v>0</v>
      </c>
    </row>
    <row r="265" spans="1:9" x14ac:dyDescent="0.35">
      <c r="A265" t="s">
        <v>20</v>
      </c>
      <c r="B265" s="5">
        <v>5</v>
      </c>
      <c r="C265" s="5">
        <f>(-C261*C263) + C259</f>
        <v>4.2820395101895681</v>
      </c>
      <c r="D265">
        <f>IF(AND(B265&lt;=C265+0.1,B265&gt;=C265-0.1), 1, IF((AND(B265&lt;=(-B261*B263) + B259+0.1,B265&gt;=(-B261*B263) + B259-0.1)), 0.5, 0))</f>
        <v>0</v>
      </c>
      <c r="F265" t="s">
        <v>20</v>
      </c>
      <c r="G265" s="5">
        <v>5</v>
      </c>
      <c r="H265" s="5">
        <f>(-H261*H263) + H259</f>
        <v>4.6207053675510057</v>
      </c>
      <c r="I265">
        <f>IF(AND(G265&lt;=H265+0.1,G265&gt;=H265-0.1), 1, IF((AND(G265&lt;=(-G261*G263) + G259+0.1,G265&gt;=(-G261*G263) + G259-0.1)), 0.5, 0))</f>
        <v>0</v>
      </c>
    </row>
    <row r="266" spans="1:9" x14ac:dyDescent="0.35">
      <c r="A266" t="s">
        <v>21</v>
      </c>
      <c r="B266" s="9">
        <f>13/14</f>
        <v>0.9285714285714286</v>
      </c>
      <c r="C266" s="6">
        <f>(C259-C265)/(C258-C264)</f>
        <v>0.6923076923076924</v>
      </c>
      <c r="D266">
        <f>IF(AND(B266&lt;=C266+0.1,B266&gt;=C266-0.1), 1, IF(AND(B266&lt;=(B259-B265)/(B258-B264)+0.1,B266&gt;=(B259-B265)/(B258-B264)-0.1), 0.5, 0))</f>
        <v>0</v>
      </c>
      <c r="F266" t="s">
        <v>21</v>
      </c>
      <c r="G266" s="9">
        <v>0.9285714285714286</v>
      </c>
      <c r="H266" s="6">
        <f>(H259-H265)/(H258-H264)</f>
        <v>0.89999999999999991</v>
      </c>
      <c r="I266">
        <f>IF(AND(G266&lt;=H266+0.1,G266&gt;=H266-0.1), 1, IF(AND(G266&lt;=(G259-G265)/(G258-G264)+0.1,G266&gt;=(G259-G265)/(G258-G264)-0.1), 0.5, 0))</f>
        <v>1</v>
      </c>
    </row>
    <row r="267" spans="1:9" x14ac:dyDescent="0.35">
      <c r="A267" t="s">
        <v>22</v>
      </c>
      <c r="B267" s="6">
        <f>-14/13</f>
        <v>-1.0769230769230769</v>
      </c>
      <c r="C267" s="6">
        <f>-(1/C266)</f>
        <v>-1.4444444444444442</v>
      </c>
      <c r="D267">
        <f>IF(AND(B267&lt;=C267+0.1,B267&gt;=C267-0.1), 1, IF(AND(B267&lt;=(B260-B266)/(B259/B265)+0.1,B267&gt;=(B260-B266)/(B259/B265)-0.1), 0.5, 0))</f>
        <v>0</v>
      </c>
      <c r="F267" t="s">
        <v>22</v>
      </c>
      <c r="G267" s="6">
        <v>1.0769230769230769</v>
      </c>
      <c r="H267" s="6">
        <f>-(1/H266)</f>
        <v>-1.1111111111111112</v>
      </c>
      <c r="I267">
        <f>IF(AND(G267&lt;=H267+0.1,G267&gt;=H267-0.1), 1, IF(AND(G267&lt;=(G260-G266)/(G259/G265)+0.1,G267&gt;=(G260-G266)/(G259/G265)-0.1), 0.5, 0))</f>
        <v>0</v>
      </c>
    </row>
    <row r="268" spans="1:9" x14ac:dyDescent="0.35">
      <c r="A268" t="s">
        <v>23</v>
      </c>
      <c r="B268" s="4">
        <v>7</v>
      </c>
      <c r="C268" s="10" t="s">
        <v>38</v>
      </c>
      <c r="D268" s="12" t="s">
        <v>38</v>
      </c>
      <c r="F268" t="s">
        <v>23</v>
      </c>
      <c r="G268" s="4">
        <v>6</v>
      </c>
      <c r="H268" s="10" t="s">
        <v>38</v>
      </c>
      <c r="I268" s="12" t="s">
        <v>38</v>
      </c>
    </row>
    <row r="269" spans="1:9" x14ac:dyDescent="0.35">
      <c r="A269" t="s">
        <v>24</v>
      </c>
      <c r="B269" s="5">
        <v>5</v>
      </c>
      <c r="C269" s="12" t="s">
        <v>38</v>
      </c>
      <c r="D269" s="12" t="s">
        <v>38</v>
      </c>
      <c r="F269" t="s">
        <v>24</v>
      </c>
      <c r="G269" s="5">
        <v>5</v>
      </c>
      <c r="H269" s="12" t="s">
        <v>38</v>
      </c>
      <c r="I269" s="12" t="s">
        <v>38</v>
      </c>
    </row>
    <row r="270" spans="1:9" x14ac:dyDescent="0.35">
      <c r="A270" t="s">
        <v>25</v>
      </c>
      <c r="B270" s="4">
        <v>20</v>
      </c>
      <c r="C270" s="10" t="s">
        <v>38</v>
      </c>
      <c r="D270" s="12" t="s">
        <v>38</v>
      </c>
      <c r="F270" t="s">
        <v>25</v>
      </c>
      <c r="G270" s="4">
        <v>0</v>
      </c>
      <c r="H270" s="10" t="s">
        <v>38</v>
      </c>
      <c r="I270" s="12" t="s">
        <v>38</v>
      </c>
    </row>
    <row r="271" spans="1:9" x14ac:dyDescent="0.35">
      <c r="A271" t="s">
        <v>26</v>
      </c>
      <c r="B271" s="5">
        <v>-14</v>
      </c>
      <c r="C271" s="14" t="s">
        <v>38</v>
      </c>
      <c r="D271" s="12" t="s">
        <v>38</v>
      </c>
      <c r="F271" t="s">
        <v>26</v>
      </c>
      <c r="G271" s="5">
        <v>0</v>
      </c>
      <c r="H271" s="14" t="s">
        <v>38</v>
      </c>
      <c r="I271" s="12" t="s">
        <v>38</v>
      </c>
    </row>
    <row r="272" spans="1:9" x14ac:dyDescent="0.35">
      <c r="A272" t="s">
        <v>27</v>
      </c>
      <c r="B272" s="3">
        <v>23.021699999999999</v>
      </c>
      <c r="C272" s="3">
        <f>SQRT((B271-B269)^2 + (B270-B268)^2)</f>
        <v>23.021728866442675</v>
      </c>
      <c r="D272">
        <f>IF(AND(B272&lt;=C272+0.1,B272&gt;=C272-0.1, B272&lt;=B252+1, B272&gt;=B252-1), 2, IF(AND(B272&lt;=C272+0.1,B272&gt;=C272-0.1),1, IF(AND(B272&lt;=B252+1, B272&gt;=B252-1),1, 0)))</f>
        <v>1</v>
      </c>
      <c r="F272" t="s">
        <v>27</v>
      </c>
      <c r="G272" s="3">
        <v>0</v>
      </c>
      <c r="H272" s="3">
        <f>SQRT((G271-G269)^2 + (G270-G268)^2)</f>
        <v>7.810249675906654</v>
      </c>
      <c r="I272">
        <f>IF(AND(G272&lt;=H272+0.1,G272&gt;=H272-0.1, G272&lt;=G252+1, G272&gt;=G252-1), 2, IF(AND(G272&lt;=H272+0.1,G272&gt;=H272-0.1),1, IF(AND(G272&lt;=G252+1, G272&gt;=G252-1),1, 0)))</f>
        <v>0</v>
      </c>
    </row>
    <row r="273" spans="1:9" x14ac:dyDescent="0.35">
      <c r="A273" t="s">
        <v>30</v>
      </c>
      <c r="B273" s="11" t="b">
        <v>1</v>
      </c>
      <c r="C273" s="12" t="s">
        <v>38</v>
      </c>
      <c r="D273">
        <f>IF(EXACT(B273,"TRUE"), 1, 0)</f>
        <v>1</v>
      </c>
      <c r="F273" t="s">
        <v>30</v>
      </c>
      <c r="G273" s="11" t="b">
        <v>1</v>
      </c>
      <c r="H273" s="12" t="s">
        <v>38</v>
      </c>
      <c r="I273">
        <f>IF(EXACT(G273,"TRUE"), 1, 0)</f>
        <v>1</v>
      </c>
    </row>
    <row r="274" spans="1:9" x14ac:dyDescent="0.35">
      <c r="A274" t="s">
        <v>31</v>
      </c>
      <c r="B274" s="11" t="b">
        <v>1</v>
      </c>
      <c r="C274" s="12" t="s">
        <v>38</v>
      </c>
      <c r="D274">
        <f t="shared" ref="D274:D277" si="22">IF(EXACT(B274,"TRUE"), 1, 0)</f>
        <v>1</v>
      </c>
      <c r="F274" t="s">
        <v>31</v>
      </c>
      <c r="G274" s="11" t="b">
        <v>1</v>
      </c>
      <c r="H274" s="12" t="s">
        <v>38</v>
      </c>
      <c r="I274">
        <f t="shared" ref="I274:I277" si="23">IF(EXACT(G274,"TRUE"), 1, 0)</f>
        <v>1</v>
      </c>
    </row>
    <row r="275" spans="1:9" x14ac:dyDescent="0.35">
      <c r="A275" t="s">
        <v>32</v>
      </c>
      <c r="B275" s="11" t="b">
        <v>1</v>
      </c>
      <c r="C275" s="12" t="s">
        <v>38</v>
      </c>
      <c r="D275">
        <f t="shared" si="22"/>
        <v>1</v>
      </c>
      <c r="F275" t="s">
        <v>32</v>
      </c>
      <c r="G275" s="11" t="b">
        <v>1</v>
      </c>
      <c r="H275" s="12" t="s">
        <v>38</v>
      </c>
      <c r="I275">
        <f t="shared" si="23"/>
        <v>1</v>
      </c>
    </row>
    <row r="276" spans="1:9" x14ac:dyDescent="0.35">
      <c r="A276" t="s">
        <v>33</v>
      </c>
      <c r="B276" s="11" t="b">
        <v>1</v>
      </c>
      <c r="C276" s="12" t="s">
        <v>38</v>
      </c>
      <c r="D276">
        <f t="shared" si="22"/>
        <v>1</v>
      </c>
      <c r="F276" t="s">
        <v>33</v>
      </c>
      <c r="G276" s="11" t="b">
        <v>1</v>
      </c>
      <c r="H276" s="12" t="s">
        <v>38</v>
      </c>
      <c r="I276">
        <f t="shared" si="23"/>
        <v>1</v>
      </c>
    </row>
    <row r="277" spans="1:9" x14ac:dyDescent="0.35">
      <c r="A277" t="s">
        <v>34</v>
      </c>
      <c r="B277" s="11" t="b">
        <v>1</v>
      </c>
      <c r="C277" s="12" t="s">
        <v>38</v>
      </c>
      <c r="D277">
        <f t="shared" si="22"/>
        <v>1</v>
      </c>
      <c r="F277" t="s">
        <v>34</v>
      </c>
      <c r="G277" s="11" t="b">
        <v>0</v>
      </c>
      <c r="H277" s="12" t="s">
        <v>38</v>
      </c>
      <c r="I277">
        <f t="shared" si="23"/>
        <v>0</v>
      </c>
    </row>
    <row r="278" spans="1:9" ht="15" thickBot="1" x14ac:dyDescent="0.4">
      <c r="A278" s="13" t="s">
        <v>35</v>
      </c>
      <c r="B278" s="13"/>
      <c r="C278" s="13"/>
      <c r="D278" s="13">
        <f>SUM(D249:D277)</f>
        <v>17</v>
      </c>
      <c r="F278" s="13" t="s">
        <v>35</v>
      </c>
      <c r="G278" s="13"/>
      <c r="H278" s="13"/>
      <c r="I278" s="13">
        <f>SUM(I249:I277)</f>
        <v>16</v>
      </c>
    </row>
    <row r="279" spans="1:9" ht="15.5" thickTop="1" thickBot="1" x14ac:dyDescent="0.4">
      <c r="A279" s="13" t="s">
        <v>39</v>
      </c>
      <c r="B279" s="13"/>
      <c r="C279" s="13"/>
      <c r="D279" s="15">
        <f>D278/22</f>
        <v>0.77272727272727271</v>
      </c>
      <c r="F279" s="13" t="s">
        <v>39</v>
      </c>
      <c r="G279" s="13"/>
      <c r="H279" s="13"/>
      <c r="I279" s="15">
        <f>I278/22</f>
        <v>0.72727272727272729</v>
      </c>
    </row>
    <row r="280" spans="1:9" ht="15" thickTop="1" x14ac:dyDescent="0.35"/>
    <row r="281" spans="1:9" ht="23.5" x14ac:dyDescent="0.55000000000000004">
      <c r="A281" s="17" t="s">
        <v>36</v>
      </c>
      <c r="B281" s="17"/>
      <c r="C281" s="17"/>
      <c r="D281" s="17"/>
    </row>
    <row r="282" spans="1:9" ht="17.5" thickBot="1" x14ac:dyDescent="0.45">
      <c r="A282" s="18" t="s">
        <v>85</v>
      </c>
      <c r="B282" s="18"/>
      <c r="C282" s="18"/>
      <c r="D282" s="18"/>
    </row>
    <row r="283" spans="1:9" ht="15" thickTop="1" x14ac:dyDescent="0.35">
      <c r="A283" s="1" t="s">
        <v>0</v>
      </c>
      <c r="B283" s="8" t="s">
        <v>5</v>
      </c>
      <c r="C283" s="8" t="s">
        <v>6</v>
      </c>
      <c r="D283" s="8" t="s">
        <v>3</v>
      </c>
    </row>
    <row r="284" spans="1:9" x14ac:dyDescent="0.35">
      <c r="A284" t="s">
        <v>11</v>
      </c>
      <c r="B284" s="4">
        <v>14</v>
      </c>
      <c r="C284" s="4">
        <f>B284</f>
        <v>14</v>
      </c>
      <c r="D284" s="12" t="s">
        <v>38</v>
      </c>
    </row>
    <row r="285" spans="1:9" x14ac:dyDescent="0.35">
      <c r="A285" t="s">
        <v>12</v>
      </c>
      <c r="B285" s="5">
        <v>20</v>
      </c>
      <c r="C285" s="5">
        <f>B285</f>
        <v>20</v>
      </c>
      <c r="D285" s="12" t="s">
        <v>38</v>
      </c>
    </row>
    <row r="286" spans="1:9" x14ac:dyDescent="0.35">
      <c r="A286" t="s">
        <v>8</v>
      </c>
      <c r="B286" s="2" t="s">
        <v>86</v>
      </c>
      <c r="C286" s="2" t="str">
        <f>CONCATENATE(ROUND(C284, 3), "i + ", ROUND(C285, 3),"j")</f>
        <v>14i + 20j</v>
      </c>
      <c r="D286">
        <f>IF(EXACT(B286,C286), 1, 0)</f>
        <v>1</v>
      </c>
    </row>
    <row r="287" spans="1:9" x14ac:dyDescent="0.35">
      <c r="A287" t="s">
        <v>28</v>
      </c>
      <c r="B287" s="3">
        <v>0</v>
      </c>
      <c r="C287" s="3">
        <f>SQRT(C284^2 + C285^2)</f>
        <v>24.413111231467404</v>
      </c>
      <c r="D287">
        <f>IF(AND(B287&lt;=C287+0.1,B287&gt;=C287-0.1), 1, 0)</f>
        <v>0</v>
      </c>
    </row>
    <row r="288" spans="1:9" x14ac:dyDescent="0.35">
      <c r="A288" t="s">
        <v>9</v>
      </c>
      <c r="B288" s="4">
        <v>8</v>
      </c>
      <c r="C288" s="4">
        <f>B288</f>
        <v>8</v>
      </c>
      <c r="D288">
        <f>IF(B288=C288, 1, 0)</f>
        <v>1</v>
      </c>
    </row>
    <row r="289" spans="1:4" x14ac:dyDescent="0.35">
      <c r="A289" t="s">
        <v>10</v>
      </c>
      <c r="B289" s="5">
        <v>2</v>
      </c>
      <c r="C289" s="5">
        <f>B289</f>
        <v>2</v>
      </c>
      <c r="D289">
        <f t="shared" ref="D289:D291" si="24">IF(B289=C289, 1, 0)</f>
        <v>1</v>
      </c>
    </row>
    <row r="290" spans="1:4" x14ac:dyDescent="0.35">
      <c r="A290" t="s">
        <v>13</v>
      </c>
      <c r="B290" s="4">
        <v>18</v>
      </c>
      <c r="C290" s="4">
        <f>C284+C288</f>
        <v>22</v>
      </c>
      <c r="D290">
        <f t="shared" si="24"/>
        <v>0</v>
      </c>
    </row>
    <row r="291" spans="1:4" x14ac:dyDescent="0.35">
      <c r="A291" t="s">
        <v>14</v>
      </c>
      <c r="B291" s="5">
        <v>22</v>
      </c>
      <c r="C291" s="5">
        <f>C285+C289</f>
        <v>22</v>
      </c>
      <c r="D291">
        <f t="shared" si="24"/>
        <v>1</v>
      </c>
    </row>
    <row r="292" spans="1:4" x14ac:dyDescent="0.35">
      <c r="A292" t="s">
        <v>7</v>
      </c>
      <c r="B292" s="2" t="s">
        <v>87</v>
      </c>
      <c r="C292" s="2" t="str">
        <f>CONCATENATE(ROUND(C290, 3), "i + ", ROUND(C291, 3),"j")</f>
        <v>22i + 22j</v>
      </c>
      <c r="D292">
        <f>IF(EXACT(B292, C292), 1, IF(EXACT(B292, CONCATENATE(B290, "i + ", B291, "j")), 0.5, 0))</f>
        <v>0.5</v>
      </c>
    </row>
    <row r="293" spans="1:4" x14ac:dyDescent="0.35">
      <c r="A293" t="s">
        <v>17</v>
      </c>
      <c r="B293" s="4">
        <v>25</v>
      </c>
      <c r="C293" s="4">
        <f>B293</f>
        <v>25</v>
      </c>
      <c r="D293" s="12" t="s">
        <v>38</v>
      </c>
    </row>
    <row r="294" spans="1:4" x14ac:dyDescent="0.35">
      <c r="A294" t="s">
        <v>18</v>
      </c>
      <c r="B294" s="5">
        <v>19</v>
      </c>
      <c r="C294" s="5">
        <f>B294</f>
        <v>19</v>
      </c>
      <c r="D294" s="12" t="s">
        <v>38</v>
      </c>
    </row>
    <row r="295" spans="1:4" x14ac:dyDescent="0.35">
      <c r="A295" t="s">
        <v>15</v>
      </c>
      <c r="B295" s="4">
        <v>0.79600000000000004</v>
      </c>
      <c r="C295" s="4">
        <f>C293/(SQRT(C293^2 + C294^2))</f>
        <v>0.79616219412310252</v>
      </c>
      <c r="D295">
        <f>IF(AND(B295&lt;=C295+0.1,B295&gt;=C295-0.1), 1, 0)</f>
        <v>1</v>
      </c>
    </row>
    <row r="296" spans="1:4" x14ac:dyDescent="0.35">
      <c r="A296" t="s">
        <v>16</v>
      </c>
      <c r="B296" s="5">
        <v>0.60499999999999998</v>
      </c>
      <c r="C296" s="5">
        <f>C294/(SQRT(C293^2 + C294^2))</f>
        <v>0.6050832675335579</v>
      </c>
      <c r="D296">
        <f>IF(AND(B296&lt;=C296+0.1,B296&gt;=C296-0.1), 1, 0)</f>
        <v>1</v>
      </c>
    </row>
    <row r="297" spans="1:4" x14ac:dyDescent="0.35">
      <c r="A297" t="s">
        <v>4</v>
      </c>
      <c r="B297" s="7" t="s">
        <v>88</v>
      </c>
      <c r="C297" s="7" t="str">
        <f>CONCATENATE(ROUND(C295, 3), "i + ", ROUND(C296, 3),"j")</f>
        <v>0.796i + 0.605j</v>
      </c>
      <c r="D297">
        <f>IF(EXACT(B297, C297), 1, IF(EXACT(B297, CONCATENATE(B295, "i + ", B296, "j")), 0.5, 0))</f>
        <v>1</v>
      </c>
    </row>
    <row r="298" spans="1:4" x14ac:dyDescent="0.35">
      <c r="A298" t="s">
        <v>29</v>
      </c>
      <c r="B298" s="3">
        <v>24.042000000000002</v>
      </c>
      <c r="C298" s="3">
        <f>B298</f>
        <v>24.042000000000002</v>
      </c>
      <c r="D298">
        <f>IF(AND(B298&lt;=C298+0.1,B298&gt;=C298-0.1), 1, 0)</f>
        <v>1</v>
      </c>
    </row>
    <row r="299" spans="1:4" x14ac:dyDescent="0.35">
      <c r="A299" t="s">
        <v>19</v>
      </c>
      <c r="B299" s="4">
        <v>6</v>
      </c>
      <c r="C299" s="4">
        <f>(-C295*C298) + C293</f>
        <v>5.8586685288923697</v>
      </c>
      <c r="D299">
        <f>IF(AND(B299&lt;=C299+0.1,B299&gt;=C299-0.1), 1, IF((AND(B299&lt;=(-B295*B298) + B293+0.1,B299&gt;=(-B295*B298) + B293-0.1)), 0.5, 0))</f>
        <v>0</v>
      </c>
    </row>
    <row r="300" spans="1:4" x14ac:dyDescent="0.35">
      <c r="A300" t="s">
        <v>20</v>
      </c>
      <c r="B300" s="5">
        <v>5</v>
      </c>
      <c r="C300" s="5">
        <f>(-C296*C298) + C294</f>
        <v>4.4525880819582007</v>
      </c>
      <c r="D300">
        <f>IF(AND(B300&lt;=C300+0.1,B300&gt;=C300-0.1), 1, IF((AND(B300&lt;=(-B296*B298) + B294+0.1,B300&gt;=(-B296*B298) + B294-0.1)), 0.5, 0))</f>
        <v>0</v>
      </c>
    </row>
    <row r="301" spans="1:4" x14ac:dyDescent="0.35">
      <c r="A301" t="s">
        <v>21</v>
      </c>
      <c r="B301" s="9">
        <v>0.73684210526315785</v>
      </c>
      <c r="C301" s="6">
        <f>(C294-C300)/(C293-C299)</f>
        <v>0.76</v>
      </c>
      <c r="D301">
        <f>IF(AND(B301&lt;=C301+0.1,B301&gt;=C301-0.1), 1, IF(AND(B301&lt;=(B294-B300)/(B293-B299)+0.1,B301&gt;=(B294-B300)/(B293-B299)-0.1), 0.5, 0))</f>
        <v>1</v>
      </c>
    </row>
    <row r="302" spans="1:4" x14ac:dyDescent="0.35">
      <c r="A302" t="s">
        <v>22</v>
      </c>
      <c r="B302" s="6">
        <v>1.3571428571428572</v>
      </c>
      <c r="C302" s="6">
        <f>-(1/C301)</f>
        <v>-1.3157894736842106</v>
      </c>
      <c r="D302">
        <f>IF(AND(B302&lt;=C302+0.1,B302&gt;=C302-0.1), 1, IF(AND(B302&lt;=(B295-B301)/(B294/B300)+0.1,B302&gt;=(B295-B301)/(B294/B300)-0.1), 0.5, 0))</f>
        <v>0</v>
      </c>
    </row>
    <row r="303" spans="1:4" x14ac:dyDescent="0.35">
      <c r="A303" t="s">
        <v>23</v>
      </c>
      <c r="B303" s="4">
        <v>6</v>
      </c>
      <c r="C303" s="10" t="s">
        <v>38</v>
      </c>
      <c r="D303" s="12" t="s">
        <v>38</v>
      </c>
    </row>
    <row r="304" spans="1:4" x14ac:dyDescent="0.35">
      <c r="A304" t="s">
        <v>24</v>
      </c>
      <c r="B304" s="5">
        <v>5</v>
      </c>
      <c r="C304" s="12" t="s">
        <v>38</v>
      </c>
      <c r="D304" s="12" t="s">
        <v>38</v>
      </c>
    </row>
    <row r="305" spans="1:9" x14ac:dyDescent="0.35">
      <c r="A305" t="s">
        <v>25</v>
      </c>
      <c r="B305" s="4">
        <v>0</v>
      </c>
      <c r="C305" s="10" t="s">
        <v>38</v>
      </c>
      <c r="D305" s="12" t="s">
        <v>38</v>
      </c>
    </row>
    <row r="306" spans="1:9" x14ac:dyDescent="0.35">
      <c r="A306" t="s">
        <v>26</v>
      </c>
      <c r="B306" s="5">
        <v>0</v>
      </c>
      <c r="C306" s="14" t="s">
        <v>38</v>
      </c>
      <c r="D306" s="12" t="s">
        <v>38</v>
      </c>
    </row>
    <row r="307" spans="1:9" x14ac:dyDescent="0.35">
      <c r="A307" t="s">
        <v>27</v>
      </c>
      <c r="B307" s="3">
        <v>0</v>
      </c>
      <c r="C307" s="3">
        <f>SQRT((B306-B304)^2 + (B305-B303)^2)</f>
        <v>7.810249675906654</v>
      </c>
      <c r="D307">
        <v>0</v>
      </c>
    </row>
    <row r="308" spans="1:9" x14ac:dyDescent="0.35">
      <c r="A308" t="s">
        <v>30</v>
      </c>
      <c r="B308" s="11" t="b">
        <v>1</v>
      </c>
      <c r="C308" s="12" t="s">
        <v>38</v>
      </c>
      <c r="D308">
        <f>IF(EXACT(B308,"TRUE"), 1, 0)</f>
        <v>1</v>
      </c>
    </row>
    <row r="309" spans="1:9" x14ac:dyDescent="0.35">
      <c r="A309" t="s">
        <v>31</v>
      </c>
      <c r="B309" s="11" t="b">
        <v>1</v>
      </c>
      <c r="C309" s="12" t="s">
        <v>38</v>
      </c>
      <c r="D309">
        <f t="shared" ref="D309:D312" si="25">IF(EXACT(B309,"TRUE"), 1, 0)</f>
        <v>1</v>
      </c>
    </row>
    <row r="310" spans="1:9" x14ac:dyDescent="0.35">
      <c r="A310" t="s">
        <v>32</v>
      </c>
      <c r="B310" s="11" t="b">
        <v>1</v>
      </c>
      <c r="C310" s="12" t="s">
        <v>38</v>
      </c>
      <c r="D310">
        <f t="shared" si="25"/>
        <v>1</v>
      </c>
    </row>
    <row r="311" spans="1:9" x14ac:dyDescent="0.35">
      <c r="A311" t="s">
        <v>33</v>
      </c>
      <c r="B311" s="11" t="b">
        <v>1</v>
      </c>
      <c r="C311" s="12" t="s">
        <v>38</v>
      </c>
      <c r="D311">
        <f t="shared" si="25"/>
        <v>1</v>
      </c>
    </row>
    <row r="312" spans="1:9" x14ac:dyDescent="0.35">
      <c r="A312" t="s">
        <v>34</v>
      </c>
      <c r="B312" s="11" t="b">
        <v>0</v>
      </c>
      <c r="C312" s="12" t="s">
        <v>38</v>
      </c>
      <c r="D312">
        <f t="shared" si="25"/>
        <v>0</v>
      </c>
    </row>
    <row r="313" spans="1:9" ht="15" thickBot="1" x14ac:dyDescent="0.4">
      <c r="A313" s="13" t="s">
        <v>35</v>
      </c>
      <c r="B313" s="13"/>
      <c r="C313" s="13"/>
      <c r="D313" s="13">
        <f>SUM(D284:D312)</f>
        <v>13.5</v>
      </c>
    </row>
    <row r="314" spans="1:9" ht="15.5" thickTop="1" thickBot="1" x14ac:dyDescent="0.4">
      <c r="A314" s="13" t="s">
        <v>39</v>
      </c>
      <c r="B314" s="13"/>
      <c r="C314" s="13"/>
      <c r="D314" s="15">
        <f>D313/22</f>
        <v>0.61363636363636365</v>
      </c>
    </row>
    <row r="315" spans="1:9" ht="15" thickTop="1" x14ac:dyDescent="0.35"/>
    <row r="316" spans="1:9" ht="23.5" x14ac:dyDescent="0.55000000000000004">
      <c r="A316" s="17" t="s">
        <v>36</v>
      </c>
      <c r="B316" s="17"/>
      <c r="C316" s="17"/>
      <c r="D316" s="17"/>
      <c r="F316" s="17" t="s">
        <v>36</v>
      </c>
      <c r="G316" s="17"/>
      <c r="H316" s="17"/>
      <c r="I316" s="17"/>
    </row>
    <row r="317" spans="1:9" ht="17.5" thickBot="1" x14ac:dyDescent="0.45">
      <c r="A317" s="18" t="s">
        <v>90</v>
      </c>
      <c r="B317" s="18"/>
      <c r="C317" s="18"/>
      <c r="D317" s="18"/>
      <c r="F317" s="18" t="s">
        <v>93</v>
      </c>
      <c r="G317" s="18"/>
      <c r="H317" s="18"/>
      <c r="I317" s="18"/>
    </row>
    <row r="318" spans="1:9" ht="15" thickTop="1" x14ac:dyDescent="0.35">
      <c r="A318" s="1" t="s">
        <v>0</v>
      </c>
      <c r="B318" s="8" t="s">
        <v>5</v>
      </c>
      <c r="C318" s="8" t="s">
        <v>6</v>
      </c>
      <c r="D318" s="8" t="s">
        <v>3</v>
      </c>
      <c r="F318" s="1" t="s">
        <v>0</v>
      </c>
      <c r="G318" s="8" t="s">
        <v>5</v>
      </c>
      <c r="H318" s="8" t="s">
        <v>6</v>
      </c>
      <c r="I318" s="8" t="s">
        <v>3</v>
      </c>
    </row>
    <row r="319" spans="1:9" x14ac:dyDescent="0.35">
      <c r="A319" t="s">
        <v>11</v>
      </c>
      <c r="B319" s="4">
        <v>18</v>
      </c>
      <c r="C319" s="4">
        <f>B319</f>
        <v>18</v>
      </c>
      <c r="D319" s="12" t="s">
        <v>38</v>
      </c>
      <c r="F319" t="s">
        <v>11</v>
      </c>
      <c r="G319" s="4">
        <v>10</v>
      </c>
      <c r="H319" s="4">
        <f>G319</f>
        <v>10</v>
      </c>
      <c r="I319" s="12" t="s">
        <v>38</v>
      </c>
    </row>
    <row r="320" spans="1:9" x14ac:dyDescent="0.35">
      <c r="A320" t="s">
        <v>12</v>
      </c>
      <c r="B320" s="5">
        <v>6</v>
      </c>
      <c r="C320" s="5">
        <f>B320</f>
        <v>6</v>
      </c>
      <c r="D320" s="12" t="s">
        <v>38</v>
      </c>
      <c r="F320" t="s">
        <v>12</v>
      </c>
      <c r="G320" s="5">
        <v>16</v>
      </c>
      <c r="H320" s="5">
        <f>G320</f>
        <v>16</v>
      </c>
      <c r="I320" s="12" t="s">
        <v>38</v>
      </c>
    </row>
    <row r="321" spans="1:9" x14ac:dyDescent="0.35">
      <c r="A321" t="s">
        <v>8</v>
      </c>
      <c r="B321" s="2" t="s">
        <v>89</v>
      </c>
      <c r="C321" s="2" t="str">
        <f>CONCATENATE(ROUND(C319, 3), "i + ", ROUND(C320, 3),"j")</f>
        <v>18i + 6j</v>
      </c>
      <c r="D321">
        <f>IF(EXACT(B321,C321), 1, 0)</f>
        <v>1</v>
      </c>
      <c r="F321" t="s">
        <v>8</v>
      </c>
      <c r="G321" s="2" t="s">
        <v>94</v>
      </c>
      <c r="H321" s="2" t="str">
        <f>CONCATENATE(ROUND(H319, 3), "i + ", ROUND(H320, 3),"j")</f>
        <v>10i + 16j</v>
      </c>
      <c r="I321">
        <f>IF(EXACT(G321,H321), 1, 0)</f>
        <v>1</v>
      </c>
    </row>
    <row r="322" spans="1:9" x14ac:dyDescent="0.35">
      <c r="A322" t="s">
        <v>28</v>
      </c>
      <c r="B322" s="3">
        <v>18.867999999999999</v>
      </c>
      <c r="C322" s="3">
        <f>SQRT(C319^2 + C320^2)</f>
        <v>18.973665961010276</v>
      </c>
      <c r="D322">
        <f>IF(AND(B322&lt;=C322+0.1,B322&gt;=C322-0.1), 1, 0)</f>
        <v>0</v>
      </c>
      <c r="F322" t="s">
        <v>28</v>
      </c>
      <c r="G322" s="3">
        <v>18.87</v>
      </c>
      <c r="H322" s="3">
        <f>SQRT(H319^2 + H320^2)</f>
        <v>18.867962264113206</v>
      </c>
      <c r="I322">
        <f>IF(AND(G322&lt;=H322+0.1,G322&gt;=H322-0.1), 1, 0)</f>
        <v>1</v>
      </c>
    </row>
    <row r="323" spans="1:9" x14ac:dyDescent="0.35">
      <c r="A323" t="s">
        <v>9</v>
      </c>
      <c r="B323" s="4">
        <v>8</v>
      </c>
      <c r="C323" s="4">
        <f>B323</f>
        <v>8</v>
      </c>
      <c r="D323">
        <f>IF(B323=C323, 1, 0)</f>
        <v>1</v>
      </c>
      <c r="F323" t="s">
        <v>9</v>
      </c>
      <c r="G323" s="4">
        <v>8</v>
      </c>
      <c r="H323" s="4">
        <f>G323</f>
        <v>8</v>
      </c>
      <c r="I323">
        <f>IF(G323=H323, 1, 0)</f>
        <v>1</v>
      </c>
    </row>
    <row r="324" spans="1:9" x14ac:dyDescent="0.35">
      <c r="A324" t="s">
        <v>10</v>
      </c>
      <c r="B324" s="5">
        <v>2</v>
      </c>
      <c r="C324" s="5">
        <f>B324</f>
        <v>2</v>
      </c>
      <c r="D324">
        <f t="shared" ref="D324:D326" si="26">IF(B324=C324, 1, 0)</f>
        <v>1</v>
      </c>
      <c r="F324" t="s">
        <v>10</v>
      </c>
      <c r="G324" s="5">
        <v>2</v>
      </c>
      <c r="H324" s="5">
        <f>G324</f>
        <v>2</v>
      </c>
      <c r="I324">
        <f t="shared" ref="I324:I326" si="27">IF(G324=H324, 1, 0)</f>
        <v>1</v>
      </c>
    </row>
    <row r="325" spans="1:9" x14ac:dyDescent="0.35">
      <c r="A325" t="s">
        <v>13</v>
      </c>
      <c r="B325" s="4">
        <v>24</v>
      </c>
      <c r="C325" s="4">
        <f>C319+C323</f>
        <v>26</v>
      </c>
      <c r="D325">
        <f t="shared" si="26"/>
        <v>0</v>
      </c>
      <c r="F325" t="s">
        <v>13</v>
      </c>
      <c r="G325" s="4">
        <v>18</v>
      </c>
      <c r="H325" s="4">
        <f>H319+H323</f>
        <v>18</v>
      </c>
      <c r="I325">
        <f t="shared" si="27"/>
        <v>1</v>
      </c>
    </row>
    <row r="326" spans="1:9" x14ac:dyDescent="0.35">
      <c r="A326" t="s">
        <v>14</v>
      </c>
      <c r="B326" s="5">
        <v>8</v>
      </c>
      <c r="C326" s="5">
        <f>C320+C324</f>
        <v>8</v>
      </c>
      <c r="D326">
        <f t="shared" si="26"/>
        <v>1</v>
      </c>
      <c r="F326" t="s">
        <v>14</v>
      </c>
      <c r="G326" s="5">
        <v>18</v>
      </c>
      <c r="H326" s="5">
        <f>H320+H324</f>
        <v>18</v>
      </c>
      <c r="I326">
        <f t="shared" si="27"/>
        <v>1</v>
      </c>
    </row>
    <row r="327" spans="1:9" x14ac:dyDescent="0.35">
      <c r="A327" t="s">
        <v>7</v>
      </c>
      <c r="B327" s="2" t="s">
        <v>91</v>
      </c>
      <c r="C327" s="2" t="str">
        <f>CONCATENATE(ROUND(C325, 3), "i + ", ROUND(C326, 3),"j")</f>
        <v>26i + 8j</v>
      </c>
      <c r="D327">
        <f>IF(EXACT(B327, C327), 1, IF(EXACT(B327, CONCATENATE(B325, "i + ", B326, "j")), 0.5, 0))</f>
        <v>0.5</v>
      </c>
      <c r="F327" t="s">
        <v>7</v>
      </c>
      <c r="G327" s="2" t="s">
        <v>42</v>
      </c>
      <c r="H327" s="2" t="str">
        <f>CONCATENATE(ROUND(H325, 3), "i + ", ROUND(H326, 3),"j")</f>
        <v>18i + 18j</v>
      </c>
      <c r="I327">
        <f>IF(EXACT(G327, H327), 1, IF(EXACT(G327, CONCATENATE(G325, "i + ", G326, "j")), 0.5, 0))</f>
        <v>1</v>
      </c>
    </row>
    <row r="328" spans="1:9" x14ac:dyDescent="0.35">
      <c r="A328" t="s">
        <v>17</v>
      </c>
      <c r="B328" s="4">
        <v>18</v>
      </c>
      <c r="C328" s="4">
        <f>B328</f>
        <v>18</v>
      </c>
      <c r="D328" s="12" t="s">
        <v>38</v>
      </c>
      <c r="F328" t="s">
        <v>17</v>
      </c>
      <c r="G328" s="4">
        <v>18</v>
      </c>
      <c r="H328" s="4">
        <f>G328</f>
        <v>18</v>
      </c>
      <c r="I328" s="12" t="s">
        <v>38</v>
      </c>
    </row>
    <row r="329" spans="1:9" x14ac:dyDescent="0.35">
      <c r="A329" t="s">
        <v>18</v>
      </c>
      <c r="B329" s="5">
        <v>18</v>
      </c>
      <c r="C329" s="5">
        <f>B329</f>
        <v>18</v>
      </c>
      <c r="D329" s="12" t="s">
        <v>38</v>
      </c>
      <c r="F329" t="s">
        <v>18</v>
      </c>
      <c r="G329" s="5">
        <v>6</v>
      </c>
      <c r="H329" s="5">
        <f>G329</f>
        <v>6</v>
      </c>
      <c r="I329" s="12" t="s">
        <v>38</v>
      </c>
    </row>
    <row r="330" spans="1:9" x14ac:dyDescent="0.35">
      <c r="A330" t="s">
        <v>15</v>
      </c>
      <c r="B330" s="4">
        <v>0.53</v>
      </c>
      <c r="C330" s="4">
        <f>C328/(SQRT(C328^2 + C329^2))</f>
        <v>0.70710678118654757</v>
      </c>
      <c r="D330">
        <f>IF(AND(B330&lt;=C330+0.1,B330&gt;=C330-0.1), 1, 0)</f>
        <v>0</v>
      </c>
      <c r="F330" t="s">
        <v>15</v>
      </c>
      <c r="G330" s="4">
        <v>0.94799999999999995</v>
      </c>
      <c r="H330" s="4">
        <f>H328/(SQRT(H328^2 + H329^2))</f>
        <v>0.94868329805051377</v>
      </c>
      <c r="I330">
        <f>IF(AND(G330&lt;=H330+0.1,G330&gt;=H330-0.1), 1, 0)</f>
        <v>1</v>
      </c>
    </row>
    <row r="331" spans="1:9" x14ac:dyDescent="0.35">
      <c r="A331" t="s">
        <v>16</v>
      </c>
      <c r="B331" s="5">
        <v>0.84799999999999998</v>
      </c>
      <c r="C331" s="5">
        <f>C329/(SQRT(C328^2 + C329^2))</f>
        <v>0.70710678118654757</v>
      </c>
      <c r="D331">
        <f>IF(AND(B331&lt;=C331+0.1,B331&gt;=C331-0.1), 1, 0)</f>
        <v>0</v>
      </c>
      <c r="F331" t="s">
        <v>16</v>
      </c>
      <c r="G331" s="5">
        <v>0.316</v>
      </c>
      <c r="H331" s="5">
        <f>H329/(SQRT(H328^2 + H329^2))</f>
        <v>0.31622776601683794</v>
      </c>
      <c r="I331">
        <f>IF(AND(G331&lt;=H331+0.1,G331&gt;=H331-0.1), 1, 0)</f>
        <v>1</v>
      </c>
    </row>
    <row r="332" spans="1:9" x14ac:dyDescent="0.35">
      <c r="A332" t="s">
        <v>4</v>
      </c>
      <c r="B332" s="7" t="s">
        <v>92</v>
      </c>
      <c r="C332" s="7" t="str">
        <f>CONCATENATE(ROUND(C330, 3), "i + ", ROUND(C331, 3),"j")</f>
        <v>0.707i + 0.707j</v>
      </c>
      <c r="D332">
        <f>IF(EXACT(B332, C332), 1, IF(EXACT(B332, CONCATENATE(B330, "i + ", B331, "j")), 0.5, 0))</f>
        <v>0</v>
      </c>
      <c r="F332" t="s">
        <v>4</v>
      </c>
      <c r="G332" s="7" t="s">
        <v>95</v>
      </c>
      <c r="H332" s="7" t="str">
        <f>CONCATENATE(ROUND(H330, 3), "i + ", ROUND(H331, 3),"j")</f>
        <v>0.949i + 0.316j</v>
      </c>
      <c r="I332">
        <f>IF(EXACT(G332, H332), 1, IF(EXACT(G332, CONCATENATE(G330, "i + ", G331, "j")), 0.5, 0))</f>
        <v>0.5</v>
      </c>
    </row>
    <row r="333" spans="1:9" x14ac:dyDescent="0.35">
      <c r="A333" t="s">
        <v>29</v>
      </c>
      <c r="B333" s="3">
        <v>18.87</v>
      </c>
      <c r="C333" s="3">
        <f>B333</f>
        <v>18.87</v>
      </c>
      <c r="D333">
        <f>IF(AND(B333&lt;=C333+0.1,B333&gt;=C333-0.1), 1, 0)</f>
        <v>1</v>
      </c>
      <c r="F333" t="s">
        <v>29</v>
      </c>
      <c r="G333" s="3">
        <v>18.867999999999999</v>
      </c>
      <c r="H333" s="3">
        <f>G333</f>
        <v>18.867999999999999</v>
      </c>
      <c r="I333">
        <f>IF(AND(G333&lt;=H333+0.1,G333&gt;=H333-0.1), 1, 0)</f>
        <v>1</v>
      </c>
    </row>
    <row r="334" spans="1:9" x14ac:dyDescent="0.35">
      <c r="A334" t="s">
        <v>19</v>
      </c>
      <c r="B334" s="4">
        <v>6</v>
      </c>
      <c r="C334" s="4">
        <f>(-C330*C333) + C328</f>
        <v>4.6568950390098465</v>
      </c>
      <c r="D334">
        <f>IF(AND(B334&lt;=C334+0.1,B334&gt;=C334-0.1), 1, IF((AND(B334&lt;=(-B330*B333) + B328+0.1,B334&gt;=(-B330*B333) + B328-0.1)), 0.5, 0))</f>
        <v>0</v>
      </c>
      <c r="F334" t="s">
        <v>19</v>
      </c>
      <c r="G334" s="4">
        <v>0.5</v>
      </c>
      <c r="H334" s="4">
        <f>(-H330*H333) + H328</f>
        <v>0.10024353238290828</v>
      </c>
      <c r="I334">
        <f>IF(AND(G334&lt;=H334+0.1,G334&gt;=H334-0.1), 1, IF((AND(G334&lt;=(-G330*G333) + G328+0.1,G334&gt;=(-G330*G333) + G328-0.1)), 0.5, 0))</f>
        <v>0</v>
      </c>
    </row>
    <row r="335" spans="1:9" x14ac:dyDescent="0.35">
      <c r="A335" t="s">
        <v>20</v>
      </c>
      <c r="B335" s="5">
        <v>5</v>
      </c>
      <c r="C335" s="5">
        <f>(-C331*C333) + C329</f>
        <v>4.6568950390098465</v>
      </c>
      <c r="D335">
        <f>IF(AND(B335&lt;=C335+0.1,B335&gt;=C335-0.1), 1, IF((AND(B335&lt;=(-B331*B333) + B329+0.1,B335&gt;=(-B331*B333) + B329-0.1)), 0.5, 0))</f>
        <v>0</v>
      </c>
      <c r="F335" t="s">
        <v>20</v>
      </c>
      <c r="G335" s="5">
        <v>1</v>
      </c>
      <c r="H335" s="5">
        <f>(-H331*H333) + H329</f>
        <v>3.3414510794302466E-2</v>
      </c>
      <c r="I335">
        <f>IF(AND(G335&lt;=H335+0.1,G335&gt;=H335-0.1), 1, IF((AND(G335&lt;=(-G331*G333) + G329+0.1,G335&gt;=(-G331*G333) + G329-0.1)), 0.5, 0))</f>
        <v>0</v>
      </c>
    </row>
    <row r="336" spans="1:9" x14ac:dyDescent="0.35">
      <c r="A336" t="s">
        <v>21</v>
      </c>
      <c r="B336" s="9">
        <v>0.25</v>
      </c>
      <c r="C336" s="6">
        <f>(C329-C335)/(C328-C334)</f>
        <v>1</v>
      </c>
      <c r="D336">
        <f>IF(AND(B336&lt;=C336+0.1,B336&gt;=C336-0.1), 1, IF(AND(B336&lt;=(B329-B335)/(B328-B334)+0.1,B336&gt;=(B329-B335)/(B328-B334)-0.1), 0.5, 0))</f>
        <v>0</v>
      </c>
      <c r="F336" t="s">
        <v>21</v>
      </c>
      <c r="G336" s="9">
        <v>0.25</v>
      </c>
      <c r="H336" s="6">
        <f>(H329-H335)/(H328-H334)</f>
        <v>0.33333333333333337</v>
      </c>
      <c r="I336">
        <f>IF(AND(G336&lt;=H336+0.1,G336&gt;=H336-0.1), 1, IF(AND(G336&lt;=(G329-G335)/(G328-G334)+0.1,G336&gt;=(G329-G335)/(G328-G334)-0.1), 0.5, 0))</f>
        <v>1</v>
      </c>
    </row>
    <row r="337" spans="1:9" x14ac:dyDescent="0.35">
      <c r="A337" t="s">
        <v>22</v>
      </c>
      <c r="B337" s="6">
        <v>4</v>
      </c>
      <c r="C337" s="6">
        <f>-(1/C336)</f>
        <v>-1</v>
      </c>
      <c r="D337">
        <f>IF(AND(B337&lt;=C337+0.1,B337&gt;=C337-0.1), 1, IF(AND(B337&lt;=(B330-B336)/(B329/B335)+0.1,B337&gt;=(B330-B336)/(B329/B335)-0.1), 0.5, 0))</f>
        <v>0</v>
      </c>
      <c r="F337" t="s">
        <v>22</v>
      </c>
      <c r="G337" s="6">
        <v>4</v>
      </c>
      <c r="H337" s="6">
        <f>-(1/H336)</f>
        <v>-2.9999999999999996</v>
      </c>
      <c r="I337">
        <f>IF(AND(G337&lt;=H337+0.1,G337&gt;=H337-0.1), 1, IF(AND(G337&lt;=(G330-G336)/(G329/G335)+0.1,G337&gt;=(G330-G336)/(G329/G335)-0.1), 0.5, 0))</f>
        <v>0</v>
      </c>
    </row>
    <row r="338" spans="1:9" x14ac:dyDescent="0.35">
      <c r="A338" t="s">
        <v>23</v>
      </c>
      <c r="B338" s="4">
        <v>10</v>
      </c>
      <c r="C338" s="10" t="s">
        <v>38</v>
      </c>
      <c r="D338" s="12" t="s">
        <v>38</v>
      </c>
      <c r="F338" t="s">
        <v>23</v>
      </c>
      <c r="G338" s="4">
        <v>-4.9000000000000004</v>
      </c>
      <c r="H338" s="10" t="s">
        <v>38</v>
      </c>
      <c r="I338" s="12" t="s">
        <v>38</v>
      </c>
    </row>
    <row r="339" spans="1:9" x14ac:dyDescent="0.35">
      <c r="A339" t="s">
        <v>24</v>
      </c>
      <c r="B339" s="5">
        <v>1</v>
      </c>
      <c r="C339" s="12" t="s">
        <v>38</v>
      </c>
      <c r="D339" s="12" t="s">
        <v>38</v>
      </c>
      <c r="F339" t="s">
        <v>24</v>
      </c>
      <c r="G339" s="5">
        <v>18</v>
      </c>
      <c r="H339" s="12" t="s">
        <v>38</v>
      </c>
      <c r="I339" s="12" t="s">
        <v>38</v>
      </c>
    </row>
    <row r="340" spans="1:9" x14ac:dyDescent="0.35">
      <c r="A340" t="s">
        <v>25</v>
      </c>
      <c r="B340" s="4">
        <v>0</v>
      </c>
      <c r="C340" s="10" t="s">
        <v>38</v>
      </c>
      <c r="D340" s="12" t="s">
        <v>38</v>
      </c>
      <c r="F340" t="s">
        <v>25</v>
      </c>
      <c r="G340" s="4">
        <v>0.5</v>
      </c>
      <c r="H340" s="10" t="s">
        <v>38</v>
      </c>
      <c r="I340" s="12" t="s">
        <v>38</v>
      </c>
    </row>
    <row r="341" spans="1:9" x14ac:dyDescent="0.35">
      <c r="A341" t="s">
        <v>26</v>
      </c>
      <c r="B341" s="5">
        <v>0</v>
      </c>
      <c r="C341" s="14" t="s">
        <v>38</v>
      </c>
      <c r="D341" s="12" t="s">
        <v>38</v>
      </c>
      <c r="F341" t="s">
        <v>26</v>
      </c>
      <c r="G341" s="5">
        <v>1</v>
      </c>
      <c r="H341" s="14" t="s">
        <v>38</v>
      </c>
      <c r="I341" s="12" t="s">
        <v>38</v>
      </c>
    </row>
    <row r="342" spans="1:9" x14ac:dyDescent="0.35">
      <c r="A342" t="s">
        <v>27</v>
      </c>
      <c r="B342" s="3">
        <v>0</v>
      </c>
      <c r="C342" s="3">
        <f>SQRT((B341-B339)^2 + (B340-B338)^2)</f>
        <v>10.04987562112089</v>
      </c>
      <c r="D342">
        <f>IF(AND(B342&lt;=C342+0.1,B342&gt;=C342-0.1, B342&lt;=B322+1, B342&gt;=B322-1), 2, IF(AND(B342&lt;=C342+0.1,B342&gt;=C342-0.1),1, IF(AND(B342&lt;=B322+1, B342&gt;=B322-1),1, 0)))</f>
        <v>0</v>
      </c>
      <c r="F342" t="s">
        <v>27</v>
      </c>
      <c r="G342" s="3">
        <v>17.440999999999999</v>
      </c>
      <c r="H342" s="3">
        <f>SQRT((G341-G339)^2 + (G340-G338)^2)</f>
        <v>17.83704011320264</v>
      </c>
      <c r="I342">
        <f>IF(AND(G342&lt;=H342+0.1,G342&gt;=H342-0.1, G342&lt;=G322+1, G342&gt;=G322-1), 2, IF(AND(G342&lt;=H342+0.1,G342&gt;=H342-0.1),1, IF(AND(G342&lt;=G322+1, G342&gt;=G322-1),1, 0)))</f>
        <v>0</v>
      </c>
    </row>
    <row r="343" spans="1:9" x14ac:dyDescent="0.35">
      <c r="A343" t="s">
        <v>30</v>
      </c>
      <c r="B343" s="11" t="b">
        <v>1</v>
      </c>
      <c r="C343" s="12" t="s">
        <v>38</v>
      </c>
      <c r="D343">
        <f>IF(EXACT(B343,"TRUE"), 1, 0)</f>
        <v>1</v>
      </c>
      <c r="F343" t="s">
        <v>30</v>
      </c>
      <c r="G343" s="11" t="b">
        <v>1</v>
      </c>
      <c r="H343" s="12" t="s">
        <v>38</v>
      </c>
      <c r="I343">
        <f>IF(EXACT(G343,"TRUE"), 1, 0)</f>
        <v>1</v>
      </c>
    </row>
    <row r="344" spans="1:9" x14ac:dyDescent="0.35">
      <c r="A344" t="s">
        <v>31</v>
      </c>
      <c r="B344" s="11" t="b">
        <v>1</v>
      </c>
      <c r="C344" s="12" t="s">
        <v>38</v>
      </c>
      <c r="D344">
        <f t="shared" ref="D344:D347" si="28">IF(EXACT(B344,"TRUE"), 1, 0)</f>
        <v>1</v>
      </c>
      <c r="F344" t="s">
        <v>31</v>
      </c>
      <c r="G344" s="11" t="b">
        <v>1</v>
      </c>
      <c r="H344" s="12" t="s">
        <v>38</v>
      </c>
      <c r="I344">
        <f t="shared" ref="I344:I347" si="29">IF(EXACT(G344,"TRUE"), 1, 0)</f>
        <v>1</v>
      </c>
    </row>
    <row r="345" spans="1:9" x14ac:dyDescent="0.35">
      <c r="A345" t="s">
        <v>32</v>
      </c>
      <c r="B345" s="11" t="b">
        <v>1</v>
      </c>
      <c r="C345" s="12" t="s">
        <v>38</v>
      </c>
      <c r="D345">
        <f t="shared" si="28"/>
        <v>1</v>
      </c>
      <c r="F345" t="s">
        <v>32</v>
      </c>
      <c r="G345" s="11" t="b">
        <v>1</v>
      </c>
      <c r="H345" s="12" t="s">
        <v>38</v>
      </c>
      <c r="I345">
        <f t="shared" si="29"/>
        <v>1</v>
      </c>
    </row>
    <row r="346" spans="1:9" x14ac:dyDescent="0.35">
      <c r="A346" t="s">
        <v>33</v>
      </c>
      <c r="B346" s="11" t="b">
        <v>1</v>
      </c>
      <c r="C346" s="12" t="s">
        <v>38</v>
      </c>
      <c r="D346">
        <f t="shared" si="28"/>
        <v>1</v>
      </c>
      <c r="F346" t="s">
        <v>33</v>
      </c>
      <c r="G346" s="11" t="b">
        <v>1</v>
      </c>
      <c r="H346" s="12" t="s">
        <v>38</v>
      </c>
      <c r="I346">
        <f t="shared" si="29"/>
        <v>1</v>
      </c>
    </row>
    <row r="347" spans="1:9" x14ac:dyDescent="0.35">
      <c r="A347" t="s">
        <v>34</v>
      </c>
      <c r="B347" s="11" t="b">
        <v>0</v>
      </c>
      <c r="C347" s="12" t="s">
        <v>38</v>
      </c>
      <c r="D347">
        <f t="shared" si="28"/>
        <v>0</v>
      </c>
      <c r="F347" t="s">
        <v>34</v>
      </c>
      <c r="G347" s="11" t="b">
        <v>1</v>
      </c>
      <c r="H347" s="12" t="s">
        <v>38</v>
      </c>
      <c r="I347">
        <f t="shared" si="29"/>
        <v>1</v>
      </c>
    </row>
    <row r="348" spans="1:9" ht="15" thickBot="1" x14ac:dyDescent="0.4">
      <c r="A348" s="13" t="s">
        <v>35</v>
      </c>
      <c r="B348" s="13"/>
      <c r="C348" s="13"/>
      <c r="D348" s="13">
        <f>SUM(D319:D347)</f>
        <v>9.5</v>
      </c>
      <c r="F348" s="13" t="s">
        <v>35</v>
      </c>
      <c r="G348" s="13"/>
      <c r="H348" s="13"/>
      <c r="I348" s="13">
        <f>SUM(I319:I347)</f>
        <v>16.5</v>
      </c>
    </row>
    <row r="349" spans="1:9" ht="15.5" thickTop="1" thickBot="1" x14ac:dyDescent="0.4">
      <c r="A349" s="13" t="s">
        <v>39</v>
      </c>
      <c r="B349" s="13"/>
      <c r="C349" s="13"/>
      <c r="D349" s="15">
        <f>D348/22</f>
        <v>0.43181818181818182</v>
      </c>
      <c r="F349" s="13" t="s">
        <v>39</v>
      </c>
      <c r="G349" s="13"/>
      <c r="H349" s="13"/>
      <c r="I349" s="15">
        <f>I348/22</f>
        <v>0.75</v>
      </c>
    </row>
    <row r="350" spans="1:9" ht="15" thickTop="1" x14ac:dyDescent="0.35"/>
    <row r="351" spans="1:9" ht="23.5" x14ac:dyDescent="0.55000000000000004">
      <c r="A351" s="17" t="s">
        <v>36</v>
      </c>
      <c r="B351" s="17"/>
      <c r="C351" s="17"/>
      <c r="D351" s="17"/>
    </row>
    <row r="352" spans="1:9" ht="17.5" thickBot="1" x14ac:dyDescent="0.45">
      <c r="A352" s="18" t="s">
        <v>96</v>
      </c>
      <c r="B352" s="18"/>
      <c r="C352" s="18"/>
      <c r="D352" s="18"/>
    </row>
    <row r="353" spans="1:4" ht="15" thickTop="1" x14ac:dyDescent="0.35">
      <c r="A353" s="1" t="s">
        <v>0</v>
      </c>
      <c r="B353" s="8" t="s">
        <v>5</v>
      </c>
      <c r="C353" s="8" t="s">
        <v>6</v>
      </c>
      <c r="D353" s="8" t="s">
        <v>3</v>
      </c>
    </row>
    <row r="354" spans="1:4" x14ac:dyDescent="0.35">
      <c r="A354" t="s">
        <v>11</v>
      </c>
      <c r="B354" s="4">
        <v>20</v>
      </c>
      <c r="C354" s="4">
        <f>B354</f>
        <v>20</v>
      </c>
      <c r="D354" s="12" t="s">
        <v>38</v>
      </c>
    </row>
    <row r="355" spans="1:4" x14ac:dyDescent="0.35">
      <c r="A355" t="s">
        <v>12</v>
      </c>
      <c r="B355" s="5">
        <v>18</v>
      </c>
      <c r="C355" s="5">
        <f>B355</f>
        <v>18</v>
      </c>
      <c r="D355" s="12" t="s">
        <v>38</v>
      </c>
    </row>
    <row r="356" spans="1:4" x14ac:dyDescent="0.35">
      <c r="A356" t="s">
        <v>8</v>
      </c>
      <c r="B356" s="2" t="s">
        <v>53</v>
      </c>
      <c r="C356" s="2" t="str">
        <f>CONCATENATE(ROUND(C354, 3), "i + ", ROUND(C355, 3),"j")</f>
        <v>20i + 18j</v>
      </c>
      <c r="D356">
        <f>IF(EXACT(B356,C356), 1, 0)</f>
        <v>1</v>
      </c>
    </row>
    <row r="357" spans="1:4" x14ac:dyDescent="0.35">
      <c r="A357" t="s">
        <v>28</v>
      </c>
      <c r="B357" s="3">
        <v>26.9</v>
      </c>
      <c r="C357" s="3">
        <f>SQRT(C354^2 + C355^2)</f>
        <v>26.90724809414742</v>
      </c>
      <c r="D357">
        <f>IF(AND(B357&lt;=C357+0.1,B357&gt;=C357-0.1), 1, 0)</f>
        <v>1</v>
      </c>
    </row>
    <row r="358" spans="1:4" x14ac:dyDescent="0.35">
      <c r="A358" t="s">
        <v>9</v>
      </c>
      <c r="B358" s="4">
        <v>8</v>
      </c>
      <c r="C358" s="4">
        <f>B358</f>
        <v>8</v>
      </c>
      <c r="D358">
        <f>IF(B358=C358, 1, 0)</f>
        <v>1</v>
      </c>
    </row>
    <row r="359" spans="1:4" x14ac:dyDescent="0.35">
      <c r="A359" t="s">
        <v>10</v>
      </c>
      <c r="B359" s="5">
        <v>2</v>
      </c>
      <c r="C359" s="5">
        <f>B359</f>
        <v>2</v>
      </c>
      <c r="D359">
        <f t="shared" ref="D359:D361" si="30">IF(B359=C359, 1, 0)</f>
        <v>1</v>
      </c>
    </row>
    <row r="360" spans="1:4" x14ac:dyDescent="0.35">
      <c r="A360" t="s">
        <v>13</v>
      </c>
      <c r="B360" s="4">
        <v>22</v>
      </c>
      <c r="C360" s="4">
        <f>C354+C358</f>
        <v>28</v>
      </c>
      <c r="D360">
        <f t="shared" si="30"/>
        <v>0</v>
      </c>
    </row>
    <row r="361" spans="1:4" x14ac:dyDescent="0.35">
      <c r="A361" t="s">
        <v>14</v>
      </c>
      <c r="B361" s="5">
        <v>26</v>
      </c>
      <c r="C361" s="5">
        <f>C355+C359</f>
        <v>20</v>
      </c>
      <c r="D361">
        <f t="shared" si="30"/>
        <v>0</v>
      </c>
    </row>
    <row r="362" spans="1:4" x14ac:dyDescent="0.35">
      <c r="A362" t="s">
        <v>7</v>
      </c>
      <c r="B362" s="2" t="s">
        <v>42</v>
      </c>
      <c r="C362" s="2" t="str">
        <f>CONCATENATE(ROUND(C360, 3), "i + ", ROUND(C361, 3),"j")</f>
        <v>28i + 20j</v>
      </c>
      <c r="D362">
        <f>IF(EXACT(B362, C362), 1, IF(EXACT(B362, CONCATENATE(B360, "i + ", B361, "j")), 0.5, 0))</f>
        <v>0</v>
      </c>
    </row>
    <row r="363" spans="1:4" x14ac:dyDescent="0.35">
      <c r="A363" t="s">
        <v>17</v>
      </c>
      <c r="B363" s="4">
        <v>25</v>
      </c>
      <c r="C363" s="4">
        <f>B363</f>
        <v>25</v>
      </c>
      <c r="D363" s="12" t="s">
        <v>38</v>
      </c>
    </row>
    <row r="364" spans="1:4" x14ac:dyDescent="0.35">
      <c r="A364" t="s">
        <v>18</v>
      </c>
      <c r="B364" s="5">
        <v>20</v>
      </c>
      <c r="C364" s="5">
        <f>B364</f>
        <v>20</v>
      </c>
      <c r="D364" s="12" t="s">
        <v>38</v>
      </c>
    </row>
    <row r="365" spans="1:4" x14ac:dyDescent="0.35">
      <c r="A365" t="s">
        <v>15</v>
      </c>
      <c r="B365" s="4">
        <v>0.78</v>
      </c>
      <c r="C365" s="4">
        <f>C363/(SQRT(C363^2 + C364^2))</f>
        <v>0.78086880944303039</v>
      </c>
      <c r="D365">
        <f>IF(AND(B365&lt;=C365+0.1,B365&gt;=C365-0.1), 1, 0)</f>
        <v>1</v>
      </c>
    </row>
    <row r="366" spans="1:4" x14ac:dyDescent="0.35">
      <c r="A366" t="s">
        <v>16</v>
      </c>
      <c r="B366" s="5">
        <v>0.624</v>
      </c>
      <c r="C366" s="5">
        <f>C364/(SQRT(C363^2 + C364^2))</f>
        <v>0.62469504755442429</v>
      </c>
      <c r="D366">
        <f>IF(AND(B366&lt;=C366+0.1,B366&gt;=C366-0.1), 1, 0)</f>
        <v>1</v>
      </c>
    </row>
    <row r="367" spans="1:4" x14ac:dyDescent="0.35">
      <c r="A367" t="s">
        <v>4</v>
      </c>
      <c r="B367" s="7" t="s">
        <v>97</v>
      </c>
      <c r="C367" s="7" t="str">
        <f>CONCATENATE(ROUND(C365, 3), "i + ", ROUND(C366, 3),"j")</f>
        <v>0.781i + 0.625j</v>
      </c>
      <c r="D367">
        <f>IF(EXACT(B367, C367), 1, IF(EXACT(B367, CONCATENATE(B365, "i + ", B366, "j")), 0.5, 0))</f>
        <v>0</v>
      </c>
    </row>
    <row r="368" spans="1:4" x14ac:dyDescent="0.35">
      <c r="A368" t="s">
        <v>29</v>
      </c>
      <c r="B368" s="3">
        <v>18.867999999999999</v>
      </c>
      <c r="C368" s="3">
        <f>B368</f>
        <v>18.867999999999999</v>
      </c>
      <c r="D368">
        <f>IF(AND(B368&lt;=C368+0.1,B368&gt;=C368-0.1), 1, 0)</f>
        <v>1</v>
      </c>
    </row>
    <row r="369" spans="1:4" x14ac:dyDescent="0.35">
      <c r="A369" t="s">
        <v>19</v>
      </c>
      <c r="B369" s="4">
        <v>6</v>
      </c>
      <c r="C369" s="4">
        <f>(-C365*C368) + C363</f>
        <v>10.266567303428904</v>
      </c>
      <c r="D369">
        <f>IF(AND(B369&lt;=C369+0.1,B369&gt;=C369-0.1), 1, IF((AND(B369&lt;=(-B365*B368) + B363+0.1,B369&gt;=(-B365*B368) + B363-0.1)), 0.5, 0))</f>
        <v>0</v>
      </c>
    </row>
    <row r="370" spans="1:4" x14ac:dyDescent="0.35">
      <c r="A370" t="s">
        <v>20</v>
      </c>
      <c r="B370" s="5">
        <v>5</v>
      </c>
      <c r="C370" s="5">
        <f>(-C366*C368) + C364</f>
        <v>8.2132538427431232</v>
      </c>
      <c r="D370">
        <f>IF(AND(B370&lt;=C370+0.1,B370&gt;=C370-0.1), 1, IF((AND(B370&lt;=(-B366*B368) + B364+0.1,B370&gt;=(-B366*B368) + B364-0.1)), 0.5, 0))</f>
        <v>0</v>
      </c>
    </row>
    <row r="371" spans="1:4" x14ac:dyDescent="0.35">
      <c r="A371" t="s">
        <v>21</v>
      </c>
      <c r="B371" s="9">
        <v>0.78947368421052633</v>
      </c>
      <c r="C371" s="6">
        <f>(C364-C370)/(C363-C369)</f>
        <v>0.79999999999999993</v>
      </c>
      <c r="D371">
        <f>IF(AND(B371&lt;=C371+0.1,B371&gt;=C371-0.1), 1, IF(AND(B371&lt;=(B364-B370)/(B363-B369)+0.1,B371&gt;=(B364-B370)/(B363-B369)-0.1), 0.5, 0))</f>
        <v>1</v>
      </c>
    </row>
    <row r="372" spans="1:4" x14ac:dyDescent="0.35">
      <c r="A372" t="s">
        <v>22</v>
      </c>
      <c r="B372" s="6">
        <f>-19/15</f>
        <v>-1.2666666666666666</v>
      </c>
      <c r="C372" s="6">
        <f>-(1/C371)</f>
        <v>-1.25</v>
      </c>
      <c r="D372">
        <f>IF(AND(B372&lt;=C372+0.1,B372&gt;=C372-0.1), 1, IF(AND(B372&lt;=(B365-B371)/(B364/B370)+0.1,B372&gt;=(B365-B371)/(B364/B370)-0.1), 0.5, 0))</f>
        <v>1</v>
      </c>
    </row>
    <row r="373" spans="1:4" x14ac:dyDescent="0.35">
      <c r="A373" t="s">
        <v>23</v>
      </c>
      <c r="B373" s="4">
        <v>6</v>
      </c>
      <c r="C373" s="10" t="s">
        <v>38</v>
      </c>
      <c r="D373" s="12" t="s">
        <v>38</v>
      </c>
    </row>
    <row r="374" spans="1:4" x14ac:dyDescent="0.35">
      <c r="A374" t="s">
        <v>24</v>
      </c>
      <c r="B374" s="5">
        <v>5</v>
      </c>
      <c r="C374" s="12" t="s">
        <v>38</v>
      </c>
      <c r="D374" s="12" t="s">
        <v>38</v>
      </c>
    </row>
    <row r="375" spans="1:4" x14ac:dyDescent="0.35">
      <c r="A375" t="s">
        <v>25</v>
      </c>
      <c r="B375" s="4">
        <v>21</v>
      </c>
      <c r="C375" s="10" t="s">
        <v>38</v>
      </c>
      <c r="D375" s="12" t="s">
        <v>38</v>
      </c>
    </row>
    <row r="376" spans="1:4" x14ac:dyDescent="0.35">
      <c r="A376" t="s">
        <v>26</v>
      </c>
      <c r="B376" s="5">
        <v>12</v>
      </c>
      <c r="C376" s="14" t="s">
        <v>38</v>
      </c>
      <c r="D376" s="12" t="s">
        <v>38</v>
      </c>
    </row>
    <row r="377" spans="1:4" x14ac:dyDescent="0.35">
      <c r="A377" t="s">
        <v>27</v>
      </c>
      <c r="B377" s="3">
        <v>0</v>
      </c>
      <c r="C377" s="3">
        <f>SQRT((B376-B374)^2 + (B375-B373)^2)</f>
        <v>16.552945357246848</v>
      </c>
      <c r="D377">
        <f>IF(AND(B377&lt;=C377+0.1,B377&gt;=C377-0.1, B377&lt;=B357+1, B377&gt;=B357-1), 2, IF(AND(B377&lt;=C377+0.1,B377&gt;=C377-0.1),1, IF(AND(B377&lt;=B357+1, B377&gt;=B357-1),1, 0)))</f>
        <v>0</v>
      </c>
    </row>
    <row r="378" spans="1:4" x14ac:dyDescent="0.35">
      <c r="A378" t="s">
        <v>30</v>
      </c>
      <c r="B378" s="11" t="b">
        <v>1</v>
      </c>
      <c r="C378" s="12" t="s">
        <v>38</v>
      </c>
      <c r="D378">
        <f>IF(EXACT(B378,"TRUE"), 1, 0)</f>
        <v>1</v>
      </c>
    </row>
    <row r="379" spans="1:4" x14ac:dyDescent="0.35">
      <c r="A379" t="s">
        <v>31</v>
      </c>
      <c r="B379" s="11" t="b">
        <v>1</v>
      </c>
      <c r="C379" s="12" t="s">
        <v>38</v>
      </c>
      <c r="D379">
        <f t="shared" ref="D379:D382" si="31">IF(EXACT(B379,"TRUE"), 1, 0)</f>
        <v>1</v>
      </c>
    </row>
    <row r="380" spans="1:4" x14ac:dyDescent="0.35">
      <c r="A380" t="s">
        <v>32</v>
      </c>
      <c r="B380" s="11" t="b">
        <v>1</v>
      </c>
      <c r="C380" s="12" t="s">
        <v>38</v>
      </c>
      <c r="D380">
        <f t="shared" si="31"/>
        <v>1</v>
      </c>
    </row>
    <row r="381" spans="1:4" x14ac:dyDescent="0.35">
      <c r="A381" t="s">
        <v>33</v>
      </c>
      <c r="B381" s="11" t="b">
        <v>1</v>
      </c>
      <c r="C381" s="12" t="s">
        <v>38</v>
      </c>
      <c r="D381">
        <f t="shared" si="31"/>
        <v>1</v>
      </c>
    </row>
    <row r="382" spans="1:4" x14ac:dyDescent="0.35">
      <c r="A382" t="s">
        <v>34</v>
      </c>
      <c r="B382" s="11" t="b">
        <v>1</v>
      </c>
      <c r="C382" s="12" t="s">
        <v>38</v>
      </c>
      <c r="D382">
        <f t="shared" si="31"/>
        <v>1</v>
      </c>
    </row>
    <row r="383" spans="1:4" ht="15" thickBot="1" x14ac:dyDescent="0.4">
      <c r="A383" s="13" t="s">
        <v>35</v>
      </c>
      <c r="B383" s="13"/>
      <c r="C383" s="13"/>
      <c r="D383" s="13">
        <f>SUM(D354:D382)</f>
        <v>14</v>
      </c>
    </row>
    <row r="384" spans="1:4" ht="15.5" thickTop="1" thickBot="1" x14ac:dyDescent="0.4">
      <c r="A384" s="13" t="s">
        <v>39</v>
      </c>
      <c r="B384" s="13"/>
      <c r="C384" s="13"/>
      <c r="D384" s="15">
        <f>D383/22</f>
        <v>0.63636363636363635</v>
      </c>
    </row>
    <row r="385" spans="1:4" ht="15" thickTop="1" x14ac:dyDescent="0.35"/>
    <row r="386" spans="1:4" ht="23.5" x14ac:dyDescent="0.55000000000000004">
      <c r="A386" s="17" t="s">
        <v>36</v>
      </c>
      <c r="B386" s="17"/>
      <c r="C386" s="17"/>
      <c r="D386" s="17"/>
    </row>
    <row r="387" spans="1:4" ht="17.5" thickBot="1" x14ac:dyDescent="0.45">
      <c r="A387" s="18" t="s">
        <v>98</v>
      </c>
      <c r="B387" s="18"/>
      <c r="C387" s="18"/>
      <c r="D387" s="18"/>
    </row>
    <row r="388" spans="1:4" ht="15" thickTop="1" x14ac:dyDescent="0.35">
      <c r="A388" s="1" t="s">
        <v>0</v>
      </c>
      <c r="B388" s="8" t="s">
        <v>5</v>
      </c>
      <c r="C388" s="8" t="s">
        <v>6</v>
      </c>
      <c r="D388" s="8" t="s">
        <v>3</v>
      </c>
    </row>
    <row r="389" spans="1:4" x14ac:dyDescent="0.35">
      <c r="A389" t="s">
        <v>11</v>
      </c>
      <c r="B389" s="4">
        <v>20</v>
      </c>
      <c r="C389" s="4">
        <f>B389</f>
        <v>20</v>
      </c>
      <c r="D389" s="12" t="s">
        <v>38</v>
      </c>
    </row>
    <row r="390" spans="1:4" x14ac:dyDescent="0.35">
      <c r="A390" t="s">
        <v>12</v>
      </c>
      <c r="B390" s="5">
        <v>20</v>
      </c>
      <c r="C390" s="5">
        <f>B390</f>
        <v>20</v>
      </c>
      <c r="D390" s="12" t="s">
        <v>38</v>
      </c>
    </row>
    <row r="391" spans="1:4" x14ac:dyDescent="0.35">
      <c r="A391" t="s">
        <v>8</v>
      </c>
      <c r="B391" s="2" t="s">
        <v>99</v>
      </c>
      <c r="C391" s="2" t="str">
        <f>CONCATENATE(ROUND(C389, 3), "i + ", ROUND(C390, 3),"j")</f>
        <v>20i + 20j</v>
      </c>
      <c r="D391">
        <f>IF(EXACT(B391,C391), 1, 0)</f>
        <v>1</v>
      </c>
    </row>
    <row r="392" spans="1:4" x14ac:dyDescent="0.35">
      <c r="A392" t="s">
        <v>28</v>
      </c>
      <c r="B392" s="3">
        <v>0</v>
      </c>
      <c r="C392" s="3">
        <f>SQRT(C389^2 + C390^2)</f>
        <v>28.284271247461902</v>
      </c>
      <c r="D392">
        <f>IF(AND(B392&lt;=C392+0.1,B392&gt;=C392-0.1), 1, 0)</f>
        <v>0</v>
      </c>
    </row>
    <row r="393" spans="1:4" x14ac:dyDescent="0.35">
      <c r="A393" t="s">
        <v>9</v>
      </c>
      <c r="B393" s="4">
        <v>8</v>
      </c>
      <c r="C393" s="4">
        <f>B393</f>
        <v>8</v>
      </c>
      <c r="D393">
        <f>IF(B393=C393, 1, 0)</f>
        <v>1</v>
      </c>
    </row>
    <row r="394" spans="1:4" x14ac:dyDescent="0.35">
      <c r="A394" t="s">
        <v>10</v>
      </c>
      <c r="B394" s="5">
        <v>2</v>
      </c>
      <c r="C394" s="5">
        <f>B394</f>
        <v>2</v>
      </c>
      <c r="D394">
        <f t="shared" ref="D394:D396" si="32">IF(B394=C394, 1, 0)</f>
        <v>1</v>
      </c>
    </row>
    <row r="395" spans="1:4" x14ac:dyDescent="0.35">
      <c r="A395" t="s">
        <v>13</v>
      </c>
      <c r="B395" s="4">
        <v>28</v>
      </c>
      <c r="C395" s="4">
        <f>C389+C393</f>
        <v>28</v>
      </c>
      <c r="D395">
        <f t="shared" si="32"/>
        <v>1</v>
      </c>
    </row>
    <row r="396" spans="1:4" x14ac:dyDescent="0.35">
      <c r="A396" t="s">
        <v>14</v>
      </c>
      <c r="B396" s="5">
        <v>24</v>
      </c>
      <c r="C396" s="5">
        <f>C390+C394</f>
        <v>22</v>
      </c>
      <c r="D396">
        <f t="shared" si="32"/>
        <v>0</v>
      </c>
    </row>
    <row r="397" spans="1:4" x14ac:dyDescent="0.35">
      <c r="A397" t="s">
        <v>7</v>
      </c>
      <c r="B397" s="2" t="s">
        <v>100</v>
      </c>
      <c r="C397" s="2" t="str">
        <f>CONCATENATE(ROUND(C395, 3), "i + ", ROUND(C396, 3),"j")</f>
        <v>28i + 22j</v>
      </c>
      <c r="D397">
        <f>IF(EXACT(B397, C397), 1, IF(EXACT(B397, CONCATENATE(B395, "i + ", B396, "j")), 0.5, 0))</f>
        <v>0.5</v>
      </c>
    </row>
    <row r="398" spans="1:4" x14ac:dyDescent="0.35">
      <c r="A398" t="s">
        <v>17</v>
      </c>
      <c r="B398" s="4">
        <v>0</v>
      </c>
      <c r="C398" s="4">
        <f>B398</f>
        <v>0</v>
      </c>
      <c r="D398" s="12" t="s">
        <v>38</v>
      </c>
    </row>
    <row r="399" spans="1:4" x14ac:dyDescent="0.35">
      <c r="A399" t="s">
        <v>18</v>
      </c>
      <c r="B399" s="5">
        <v>0</v>
      </c>
      <c r="C399" s="5">
        <f>B399</f>
        <v>0</v>
      </c>
      <c r="D399" s="12" t="s">
        <v>38</v>
      </c>
    </row>
    <row r="400" spans="1:4" x14ac:dyDescent="0.35">
      <c r="A400" t="s">
        <v>15</v>
      </c>
      <c r="B400" s="4">
        <v>0</v>
      </c>
      <c r="C400" s="4" t="e">
        <f>C398/(SQRT(C398^2 + C399^2))</f>
        <v>#DIV/0!</v>
      </c>
      <c r="D400">
        <v>0</v>
      </c>
    </row>
    <row r="401" spans="1:4" x14ac:dyDescent="0.35">
      <c r="A401" t="s">
        <v>16</v>
      </c>
      <c r="B401" s="5">
        <v>0</v>
      </c>
      <c r="C401" s="5" t="e">
        <f>C399/(SQRT(C398^2 + C399^2))</f>
        <v>#DIV/0!</v>
      </c>
      <c r="D401">
        <v>0</v>
      </c>
    </row>
    <row r="402" spans="1:4" x14ac:dyDescent="0.35">
      <c r="A402" t="s">
        <v>4</v>
      </c>
      <c r="B402" s="7">
        <v>0</v>
      </c>
      <c r="C402" s="7" t="e">
        <f>CONCATENATE(ROUND(C400, 3), "i + ", ROUND(C401, 3),"j")</f>
        <v>#DIV/0!</v>
      </c>
      <c r="D402">
        <v>0</v>
      </c>
    </row>
    <row r="403" spans="1:4" x14ac:dyDescent="0.35">
      <c r="A403" t="s">
        <v>29</v>
      </c>
      <c r="B403" s="3">
        <v>0</v>
      </c>
      <c r="C403" s="3">
        <f>B403</f>
        <v>0</v>
      </c>
      <c r="D403">
        <v>0</v>
      </c>
    </row>
    <row r="404" spans="1:4" x14ac:dyDescent="0.35">
      <c r="A404" t="s">
        <v>19</v>
      </c>
      <c r="B404" s="4">
        <v>0</v>
      </c>
      <c r="C404" s="4" t="e">
        <f>(-C400*C403) + C398</f>
        <v>#DIV/0!</v>
      </c>
      <c r="D404">
        <v>0</v>
      </c>
    </row>
    <row r="405" spans="1:4" x14ac:dyDescent="0.35">
      <c r="A405" t="s">
        <v>20</v>
      </c>
      <c r="B405" s="5">
        <v>0</v>
      </c>
      <c r="C405" s="5" t="e">
        <f>(-C401*C403) + C399</f>
        <v>#DIV/0!</v>
      </c>
      <c r="D405">
        <v>0</v>
      </c>
    </row>
    <row r="406" spans="1:4" x14ac:dyDescent="0.35">
      <c r="A406" t="s">
        <v>21</v>
      </c>
      <c r="B406" s="9">
        <v>0</v>
      </c>
      <c r="C406" s="6" t="e">
        <f>(C399-C405)/(C398-C404)</f>
        <v>#DIV/0!</v>
      </c>
      <c r="D406">
        <v>0</v>
      </c>
    </row>
    <row r="407" spans="1:4" x14ac:dyDescent="0.35">
      <c r="A407" t="s">
        <v>22</v>
      </c>
      <c r="B407" s="6">
        <v>0</v>
      </c>
      <c r="C407" s="6" t="e">
        <f>-(1/C406)</f>
        <v>#DIV/0!</v>
      </c>
      <c r="D407">
        <v>0</v>
      </c>
    </row>
    <row r="408" spans="1:4" x14ac:dyDescent="0.35">
      <c r="A408" t="s">
        <v>23</v>
      </c>
      <c r="B408" s="4">
        <v>0</v>
      </c>
      <c r="C408" s="10" t="s">
        <v>38</v>
      </c>
      <c r="D408" s="12" t="s">
        <v>38</v>
      </c>
    </row>
    <row r="409" spans="1:4" x14ac:dyDescent="0.35">
      <c r="A409" t="s">
        <v>24</v>
      </c>
      <c r="B409" s="5">
        <v>0</v>
      </c>
      <c r="C409" s="12" t="s">
        <v>38</v>
      </c>
      <c r="D409" s="12" t="s">
        <v>38</v>
      </c>
    </row>
    <row r="410" spans="1:4" x14ac:dyDescent="0.35">
      <c r="A410" t="s">
        <v>25</v>
      </c>
      <c r="B410" s="4">
        <v>0</v>
      </c>
      <c r="C410" s="10" t="s">
        <v>38</v>
      </c>
      <c r="D410" s="12" t="s">
        <v>38</v>
      </c>
    </row>
    <row r="411" spans="1:4" x14ac:dyDescent="0.35">
      <c r="A411" t="s">
        <v>26</v>
      </c>
      <c r="B411" s="5">
        <v>0</v>
      </c>
      <c r="C411" s="14" t="s">
        <v>38</v>
      </c>
      <c r="D411" s="12" t="s">
        <v>38</v>
      </c>
    </row>
    <row r="412" spans="1:4" x14ac:dyDescent="0.35">
      <c r="A412" t="s">
        <v>27</v>
      </c>
      <c r="B412" s="3">
        <v>0</v>
      </c>
      <c r="C412" s="3">
        <f>SQRT((B411-B409)^2 + (B410-B408)^2)</f>
        <v>0</v>
      </c>
      <c r="D412">
        <f>IF(AND(B412&lt;=C412+0.1,B412&gt;=C412-0.1, B412&lt;=B392+1, B412&gt;=B392-1), 2, IF(AND(B412&lt;=C412+0.1,B412&gt;=C412-0.1),1, IF(AND(B412&lt;=B392+1, B412&gt;=B392-1),1, 0)))</f>
        <v>2</v>
      </c>
    </row>
    <row r="413" spans="1:4" x14ac:dyDescent="0.35">
      <c r="A413" t="s">
        <v>30</v>
      </c>
      <c r="B413" s="11" t="b">
        <v>0</v>
      </c>
      <c r="C413" s="12" t="s">
        <v>38</v>
      </c>
      <c r="D413">
        <f>IF(EXACT(B413,"TRUE"), 1, 0)</f>
        <v>0</v>
      </c>
    </row>
    <row r="414" spans="1:4" x14ac:dyDescent="0.35">
      <c r="A414" t="s">
        <v>31</v>
      </c>
      <c r="B414" s="11" t="b">
        <v>0</v>
      </c>
      <c r="C414" s="12" t="s">
        <v>38</v>
      </c>
      <c r="D414">
        <f t="shared" ref="D414:D417" si="33">IF(EXACT(B414,"TRUE"), 1, 0)</f>
        <v>0</v>
      </c>
    </row>
    <row r="415" spans="1:4" x14ac:dyDescent="0.35">
      <c r="A415" t="s">
        <v>32</v>
      </c>
      <c r="B415" s="11" t="b">
        <v>0</v>
      </c>
      <c r="C415" s="12" t="s">
        <v>38</v>
      </c>
      <c r="D415">
        <f t="shared" si="33"/>
        <v>0</v>
      </c>
    </row>
    <row r="416" spans="1:4" x14ac:dyDescent="0.35">
      <c r="A416" t="s">
        <v>33</v>
      </c>
      <c r="B416" s="11" t="b">
        <v>0</v>
      </c>
      <c r="C416" s="12" t="s">
        <v>38</v>
      </c>
      <c r="D416">
        <f t="shared" si="33"/>
        <v>0</v>
      </c>
    </row>
    <row r="417" spans="1:4" x14ac:dyDescent="0.35">
      <c r="A417" t="s">
        <v>34</v>
      </c>
      <c r="B417" s="11" t="b">
        <v>0</v>
      </c>
      <c r="C417" s="12" t="s">
        <v>38</v>
      </c>
      <c r="D417">
        <f t="shared" si="33"/>
        <v>0</v>
      </c>
    </row>
    <row r="418" spans="1:4" ht="15" thickBot="1" x14ac:dyDescent="0.4">
      <c r="A418" s="13" t="s">
        <v>35</v>
      </c>
      <c r="B418" s="13"/>
      <c r="C418" s="13"/>
      <c r="D418" s="13">
        <f>SUM(D389:D417)</f>
        <v>6.5</v>
      </c>
    </row>
    <row r="419" spans="1:4" ht="15.5" thickTop="1" thickBot="1" x14ac:dyDescent="0.4">
      <c r="A419" s="13" t="s">
        <v>39</v>
      </c>
      <c r="B419" s="13"/>
      <c r="C419" s="13"/>
      <c r="D419" s="15">
        <f>D418/22</f>
        <v>0.29545454545454547</v>
      </c>
    </row>
    <row r="420" spans="1:4" ht="15" thickTop="1" x14ac:dyDescent="0.35"/>
    <row r="421" spans="1:4" ht="23.5" x14ac:dyDescent="0.55000000000000004">
      <c r="A421" s="17" t="s">
        <v>36</v>
      </c>
      <c r="B421" s="17"/>
      <c r="C421" s="17"/>
      <c r="D421" s="17"/>
    </row>
    <row r="422" spans="1:4" ht="17.5" thickBot="1" x14ac:dyDescent="0.45">
      <c r="A422" s="18" t="s">
        <v>101</v>
      </c>
      <c r="B422" s="18"/>
      <c r="C422" s="18"/>
      <c r="D422" s="18"/>
    </row>
    <row r="423" spans="1:4" ht="15" thickTop="1" x14ac:dyDescent="0.35">
      <c r="A423" s="1" t="s">
        <v>0</v>
      </c>
      <c r="B423" s="8" t="s">
        <v>5</v>
      </c>
      <c r="C423" s="8" t="s">
        <v>6</v>
      </c>
      <c r="D423" s="8" t="s">
        <v>3</v>
      </c>
    </row>
    <row r="424" spans="1:4" x14ac:dyDescent="0.35">
      <c r="A424" t="s">
        <v>11</v>
      </c>
      <c r="B424" s="4">
        <v>17</v>
      </c>
      <c r="C424" s="4">
        <f>B424</f>
        <v>17</v>
      </c>
      <c r="D424" s="12" t="s">
        <v>38</v>
      </c>
    </row>
    <row r="425" spans="1:4" x14ac:dyDescent="0.35">
      <c r="A425" t="s">
        <v>12</v>
      </c>
      <c r="B425" s="5">
        <v>17</v>
      </c>
      <c r="C425" s="5">
        <f>B425</f>
        <v>17</v>
      </c>
      <c r="D425" s="12" t="s">
        <v>38</v>
      </c>
    </row>
    <row r="426" spans="1:4" x14ac:dyDescent="0.35">
      <c r="A426" t="s">
        <v>8</v>
      </c>
      <c r="B426" s="2" t="s">
        <v>102</v>
      </c>
      <c r="C426" s="2" t="str">
        <f>CONCATENATE(ROUND(C424, 3), "i + ", ROUND(C425, 3),"j")</f>
        <v>17i + 17j</v>
      </c>
      <c r="D426">
        <f>IF(EXACT(B426,C426), 1, 0)</f>
        <v>1</v>
      </c>
    </row>
    <row r="427" spans="1:4" x14ac:dyDescent="0.35">
      <c r="A427" t="s">
        <v>28</v>
      </c>
      <c r="B427" s="3">
        <v>24.042000000000002</v>
      </c>
      <c r="C427" s="3">
        <f>SQRT(C424^2 + C425^2)</f>
        <v>24.041630560342615</v>
      </c>
      <c r="D427">
        <f>IF(AND(B427&lt;=C427+0.1,B427&gt;=C427-0.1), 1, 0)</f>
        <v>1</v>
      </c>
    </row>
    <row r="428" spans="1:4" x14ac:dyDescent="0.35">
      <c r="A428" t="s">
        <v>9</v>
      </c>
      <c r="B428" s="4">
        <v>8</v>
      </c>
      <c r="C428" s="4">
        <f>B428</f>
        <v>8</v>
      </c>
      <c r="D428">
        <f>IF(B428=C428, 1, 0)</f>
        <v>1</v>
      </c>
    </row>
    <row r="429" spans="1:4" x14ac:dyDescent="0.35">
      <c r="A429" t="s">
        <v>10</v>
      </c>
      <c r="B429" s="5">
        <v>2</v>
      </c>
      <c r="C429" s="5">
        <f>B429</f>
        <v>2</v>
      </c>
      <c r="D429">
        <f t="shared" ref="D429:D431" si="34">IF(B429=C429, 1, 0)</f>
        <v>1</v>
      </c>
    </row>
    <row r="430" spans="1:4" x14ac:dyDescent="0.35">
      <c r="A430" t="s">
        <v>13</v>
      </c>
      <c r="B430" s="4">
        <v>25</v>
      </c>
      <c r="C430" s="4">
        <f>C424+C428</f>
        <v>25</v>
      </c>
      <c r="D430">
        <f t="shared" si="34"/>
        <v>1</v>
      </c>
    </row>
    <row r="431" spans="1:4" x14ac:dyDescent="0.35">
      <c r="A431" t="s">
        <v>14</v>
      </c>
      <c r="B431" s="5">
        <v>19</v>
      </c>
      <c r="C431" s="5">
        <f>C425+C429</f>
        <v>19</v>
      </c>
      <c r="D431">
        <f t="shared" si="34"/>
        <v>1</v>
      </c>
    </row>
    <row r="432" spans="1:4" x14ac:dyDescent="0.35">
      <c r="A432" t="s">
        <v>7</v>
      </c>
      <c r="B432" s="2" t="s">
        <v>103</v>
      </c>
      <c r="C432" s="2" t="str">
        <f>CONCATENATE(ROUND(C430, 3), "i + ", ROUND(C431, 3),"j")</f>
        <v>25i + 19j</v>
      </c>
      <c r="D432">
        <f>IF(EXACT(B432, C432), 1, IF(EXACT(B432, CONCATENATE(B430, "i + ", B431, "j")), 0.5, 0))</f>
        <v>1</v>
      </c>
    </row>
    <row r="433" spans="1:4" x14ac:dyDescent="0.35">
      <c r="A433" t="s">
        <v>17</v>
      </c>
      <c r="B433" s="4">
        <v>18</v>
      </c>
      <c r="C433" s="4">
        <f>B433</f>
        <v>18</v>
      </c>
      <c r="D433" s="12" t="s">
        <v>38</v>
      </c>
    </row>
    <row r="434" spans="1:4" x14ac:dyDescent="0.35">
      <c r="A434" t="s">
        <v>18</v>
      </c>
      <c r="B434" s="5">
        <v>22</v>
      </c>
      <c r="C434" s="5">
        <f>B434</f>
        <v>22</v>
      </c>
      <c r="D434" s="12" t="s">
        <v>38</v>
      </c>
    </row>
    <row r="435" spans="1:4" x14ac:dyDescent="0.35">
      <c r="A435" t="s">
        <v>15</v>
      </c>
      <c r="B435" s="4">
        <v>0.63300000000000001</v>
      </c>
      <c r="C435" s="4">
        <f>C433/(SQRT(C433^2 + C434^2))</f>
        <v>0.63323779025726268</v>
      </c>
      <c r="D435">
        <f>IF(AND(B435&lt;=C435+0.1,B435&gt;=C435-0.1), 1, 0)</f>
        <v>1</v>
      </c>
    </row>
    <row r="436" spans="1:4" x14ac:dyDescent="0.35">
      <c r="A436" t="s">
        <v>16</v>
      </c>
      <c r="B436" s="5">
        <v>0.77400000000000002</v>
      </c>
      <c r="C436" s="5">
        <f>C434/(SQRT(C433^2 + C434^2))</f>
        <v>0.77395729920332101</v>
      </c>
      <c r="D436">
        <f>IF(AND(B436&lt;=C436+0.1,B436&gt;=C436-0.1), 1, 0)</f>
        <v>1</v>
      </c>
    </row>
    <row r="437" spans="1:4" x14ac:dyDescent="0.35">
      <c r="A437" t="s">
        <v>4</v>
      </c>
      <c r="B437" s="7" t="s">
        <v>104</v>
      </c>
      <c r="C437" s="7" t="str">
        <f>CONCATENATE(ROUND(C435, 3), "i + ", ROUND(C436, 3),"j")</f>
        <v>0.633i + 0.774j</v>
      </c>
      <c r="D437">
        <f>IF(EXACT(B437, C437), 1, IF(EXACT(B437, CONCATENATE(B435, "i + ", B436, "j")), 0.5, 0))</f>
        <v>1</v>
      </c>
    </row>
    <row r="438" spans="1:4" x14ac:dyDescent="0.35">
      <c r="A438" t="s">
        <v>29</v>
      </c>
      <c r="B438" s="3">
        <v>24.413</v>
      </c>
      <c r="C438" s="3">
        <f>B438</f>
        <v>24.413</v>
      </c>
      <c r="D438">
        <f>IF(AND(B438&lt;=C438+0.1,B438&gt;=C438-0.1), 1, 0)</f>
        <v>1</v>
      </c>
    </row>
    <row r="439" spans="1:4" x14ac:dyDescent="0.35">
      <c r="A439" t="s">
        <v>19</v>
      </c>
      <c r="B439" s="4">
        <v>5</v>
      </c>
      <c r="C439" s="4">
        <f>(-C435*C438) + C433</f>
        <v>2.5407658264494462</v>
      </c>
      <c r="D439">
        <f>IF(AND(B439&lt;=C439+0.1,B439&gt;=C439-0.1), 1, IF((AND(B439&lt;=(-B435*B438) + B433+0.1,B439&gt;=(-B435*B438) + B433-0.1)), 0.5, 0))</f>
        <v>0</v>
      </c>
    </row>
    <row r="440" spans="1:4" x14ac:dyDescent="0.35">
      <c r="A440" t="s">
        <v>20</v>
      </c>
      <c r="B440" s="5">
        <v>3</v>
      </c>
      <c r="C440" s="5">
        <f>(-C436*C438) + C434</f>
        <v>3.1053804545493229</v>
      </c>
      <c r="D440">
        <f>IF(AND(B440&lt;=C440+0.1,B440&gt;=C440-0.1), 1, IF((AND(B440&lt;=(-B436*B438) + B434+0.1,B440&gt;=(-B436*B438) + B434-0.1)), 0.5, 0))</f>
        <v>0</v>
      </c>
    </row>
    <row r="441" spans="1:4" x14ac:dyDescent="0.35">
      <c r="A441" t="s">
        <v>21</v>
      </c>
      <c r="B441" s="9">
        <v>6.333333333333333</v>
      </c>
      <c r="C441" s="6">
        <f>(C434-C440)/(C433-C439)</f>
        <v>1.2222222222222223</v>
      </c>
      <c r="D441">
        <f>IF(AND(B441&lt;=C441+0.1,B441&gt;=C441-0.1), 1, IF(AND(B441&lt;=(B434-B440)/(B433-B439)+0.1,B441&gt;=(B434-B440)/(B433-B439)-0.1), 0.5, 0))</f>
        <v>0</v>
      </c>
    </row>
    <row r="442" spans="1:4" x14ac:dyDescent="0.35">
      <c r="A442" t="s">
        <v>22</v>
      </c>
      <c r="B442" s="6">
        <f>-13/19</f>
        <v>-0.68421052631578949</v>
      </c>
      <c r="C442" s="6">
        <f>-(1/C441)</f>
        <v>-0.81818181818181812</v>
      </c>
      <c r="D442">
        <f>IF(AND(B442&lt;=C442+0.1,B442&gt;=C442-0.1), 1, IF(AND(B442&lt;=(B435-B441)/(B434/B440)+0.1,B442&gt;=(B435-B441)/(B434/B440)-0.1), 0.5, 0))</f>
        <v>0.5</v>
      </c>
    </row>
    <row r="443" spans="1:4" x14ac:dyDescent="0.35">
      <c r="A443" t="s">
        <v>23</v>
      </c>
      <c r="B443" s="4">
        <v>5</v>
      </c>
      <c r="C443" s="10" t="s">
        <v>38</v>
      </c>
      <c r="D443" s="12" t="s">
        <v>38</v>
      </c>
    </row>
    <row r="444" spans="1:4" x14ac:dyDescent="0.35">
      <c r="A444" t="s">
        <v>24</v>
      </c>
      <c r="B444" s="5">
        <v>3</v>
      </c>
      <c r="C444" s="12" t="s">
        <v>38</v>
      </c>
      <c r="D444" s="12" t="s">
        <v>38</v>
      </c>
    </row>
    <row r="445" spans="1:4" x14ac:dyDescent="0.35">
      <c r="A445" t="s">
        <v>25</v>
      </c>
      <c r="B445" s="4">
        <v>24</v>
      </c>
      <c r="C445" s="10" t="s">
        <v>38</v>
      </c>
      <c r="D445" s="12" t="s">
        <v>38</v>
      </c>
    </row>
    <row r="446" spans="1:4" x14ac:dyDescent="0.35">
      <c r="A446" t="s">
        <v>26</v>
      </c>
      <c r="B446" s="5">
        <v>-10</v>
      </c>
      <c r="C446" s="14" t="s">
        <v>38</v>
      </c>
      <c r="D446" s="12" t="s">
        <v>38</v>
      </c>
    </row>
    <row r="447" spans="1:4" x14ac:dyDescent="0.35">
      <c r="A447" t="s">
        <v>27</v>
      </c>
      <c r="B447" s="3">
        <v>23.021000000000001</v>
      </c>
      <c r="C447" s="3">
        <f>SQRT((B446-B444)^2 + (B445-B443)^2)</f>
        <v>23.021728866442675</v>
      </c>
      <c r="D447">
        <f>IF(AND(B447&lt;=C447+0.1,B447&gt;=C447-0.1, B447&lt;=B427+1, B447&gt;=B427-1), 2, IF(AND(B447&lt;=C447+0.1,B447&gt;=C447-0.1),1, IF(AND(B447&lt;=B427+1, B447&gt;=B427-1),1, 0)))</f>
        <v>1</v>
      </c>
    </row>
    <row r="448" spans="1:4" x14ac:dyDescent="0.35">
      <c r="A448" t="s">
        <v>30</v>
      </c>
      <c r="B448" s="11" t="b">
        <v>1</v>
      </c>
      <c r="C448" s="12" t="s">
        <v>38</v>
      </c>
      <c r="D448">
        <f>IF(EXACT(B448,"TRUE"), 1, 0)</f>
        <v>1</v>
      </c>
    </row>
    <row r="449" spans="1:4" x14ac:dyDescent="0.35">
      <c r="A449" t="s">
        <v>31</v>
      </c>
      <c r="B449" s="11" t="b">
        <v>1</v>
      </c>
      <c r="C449" s="12" t="s">
        <v>38</v>
      </c>
      <c r="D449">
        <f t="shared" ref="D449:D452" si="35">IF(EXACT(B449,"TRUE"), 1, 0)</f>
        <v>1</v>
      </c>
    </row>
    <row r="450" spans="1:4" x14ac:dyDescent="0.35">
      <c r="A450" t="s">
        <v>32</v>
      </c>
      <c r="B450" s="11" t="b">
        <v>1</v>
      </c>
      <c r="C450" s="12" t="s">
        <v>38</v>
      </c>
      <c r="D450">
        <f t="shared" si="35"/>
        <v>1</v>
      </c>
    </row>
    <row r="451" spans="1:4" x14ac:dyDescent="0.35">
      <c r="A451" t="s">
        <v>33</v>
      </c>
      <c r="B451" s="11" t="b">
        <v>1</v>
      </c>
      <c r="C451" s="12" t="s">
        <v>38</v>
      </c>
      <c r="D451">
        <f t="shared" si="35"/>
        <v>1</v>
      </c>
    </row>
    <row r="452" spans="1:4" x14ac:dyDescent="0.35">
      <c r="A452" t="s">
        <v>34</v>
      </c>
      <c r="B452" s="11" t="b">
        <v>1</v>
      </c>
      <c r="C452" s="12" t="s">
        <v>38</v>
      </c>
      <c r="D452">
        <f t="shared" si="35"/>
        <v>1</v>
      </c>
    </row>
    <row r="453" spans="1:4" ht="15" thickBot="1" x14ac:dyDescent="0.4">
      <c r="A453" s="13" t="s">
        <v>35</v>
      </c>
      <c r="B453" s="13"/>
      <c r="C453" s="13"/>
      <c r="D453" s="13">
        <f>SUM(D424:D452)</f>
        <v>17.5</v>
      </c>
    </row>
    <row r="454" spans="1:4" ht="15.5" thickTop="1" thickBot="1" x14ac:dyDescent="0.4">
      <c r="A454" s="13" t="s">
        <v>39</v>
      </c>
      <c r="B454" s="13"/>
      <c r="C454" s="13"/>
      <c r="D454" s="15">
        <f>D453/22</f>
        <v>0.79545454545454541</v>
      </c>
    </row>
    <row r="455" spans="1:4" ht="15" thickTop="1" x14ac:dyDescent="0.35"/>
    <row r="456" spans="1:4" ht="23.5" x14ac:dyDescent="0.55000000000000004">
      <c r="A456" s="17" t="s">
        <v>36</v>
      </c>
      <c r="B456" s="17"/>
      <c r="C456" s="17"/>
      <c r="D456" s="17"/>
    </row>
    <row r="457" spans="1:4" ht="17.5" thickBot="1" x14ac:dyDescent="0.45">
      <c r="A457" s="18" t="s">
        <v>105</v>
      </c>
      <c r="B457" s="18"/>
      <c r="C457" s="18"/>
      <c r="D457" s="18"/>
    </row>
    <row r="458" spans="1:4" ht="15" thickTop="1" x14ac:dyDescent="0.35">
      <c r="A458" s="1" t="s">
        <v>0</v>
      </c>
      <c r="B458" s="8" t="s">
        <v>5</v>
      </c>
      <c r="C458" s="8" t="s">
        <v>6</v>
      </c>
      <c r="D458" s="8" t="s">
        <v>3</v>
      </c>
    </row>
    <row r="459" spans="1:4" x14ac:dyDescent="0.35">
      <c r="A459" t="s">
        <v>11</v>
      </c>
      <c r="B459" s="4">
        <v>16</v>
      </c>
      <c r="C459" s="4">
        <f>B459</f>
        <v>16</v>
      </c>
      <c r="D459" s="12" t="s">
        <v>38</v>
      </c>
    </row>
    <row r="460" spans="1:4" x14ac:dyDescent="0.35">
      <c r="A460" t="s">
        <v>12</v>
      </c>
      <c r="B460" s="5">
        <v>14</v>
      </c>
      <c r="C460" s="5">
        <f>B460</f>
        <v>14</v>
      </c>
      <c r="D460" s="12" t="s">
        <v>38</v>
      </c>
    </row>
    <row r="461" spans="1:4" x14ac:dyDescent="0.35">
      <c r="A461" t="s">
        <v>8</v>
      </c>
      <c r="B461" s="2" t="s">
        <v>106</v>
      </c>
      <c r="C461" s="2" t="str">
        <f>CONCATENATE(ROUND(C459, 3), "i + ", ROUND(C460, 3),"j")</f>
        <v>16i + 14j</v>
      </c>
      <c r="D461">
        <f>IF(EXACT(B461,C461), 1, 0)</f>
        <v>1</v>
      </c>
    </row>
    <row r="462" spans="1:4" x14ac:dyDescent="0.35">
      <c r="A462" t="s">
        <v>28</v>
      </c>
      <c r="B462" s="3">
        <v>21.3</v>
      </c>
      <c r="C462" s="3">
        <f>SQRT(C459^2 + C460^2)</f>
        <v>21.2602916254693</v>
      </c>
      <c r="D462">
        <f>IF(AND(B462&lt;=C462+0.1,B462&gt;=C462-0.1), 1, 0)</f>
        <v>1</v>
      </c>
    </row>
    <row r="463" spans="1:4" x14ac:dyDescent="0.35">
      <c r="A463" t="s">
        <v>9</v>
      </c>
      <c r="B463" s="4">
        <v>8</v>
      </c>
      <c r="C463" s="4">
        <f>B463</f>
        <v>8</v>
      </c>
      <c r="D463">
        <f>IF(B463=C463, 1, 0)</f>
        <v>1</v>
      </c>
    </row>
    <row r="464" spans="1:4" x14ac:dyDescent="0.35">
      <c r="A464" t="s">
        <v>10</v>
      </c>
      <c r="B464" s="5">
        <v>2</v>
      </c>
      <c r="C464" s="5">
        <f>B464</f>
        <v>2</v>
      </c>
      <c r="D464">
        <f t="shared" ref="D464:D466" si="36">IF(B464=C464, 1, 0)</f>
        <v>1</v>
      </c>
    </row>
    <row r="465" spans="1:4" x14ac:dyDescent="0.35">
      <c r="A465" t="s">
        <v>13</v>
      </c>
      <c r="B465" s="4">
        <v>24</v>
      </c>
      <c r="C465" s="4">
        <f>C459+C463</f>
        <v>24</v>
      </c>
      <c r="D465">
        <f t="shared" si="36"/>
        <v>1</v>
      </c>
    </row>
    <row r="466" spans="1:4" x14ac:dyDescent="0.35">
      <c r="A466" t="s">
        <v>14</v>
      </c>
      <c r="B466" s="5">
        <v>16</v>
      </c>
      <c r="C466" s="5">
        <f>C460+C464</f>
        <v>16</v>
      </c>
      <c r="D466">
        <f t="shared" si="36"/>
        <v>1</v>
      </c>
    </row>
    <row r="467" spans="1:4" x14ac:dyDescent="0.35">
      <c r="A467" t="s">
        <v>7</v>
      </c>
      <c r="B467" s="2" t="s">
        <v>107</v>
      </c>
      <c r="C467" s="2" t="str">
        <f>CONCATENATE(ROUND(C465, 3), "i + ", ROUND(C466, 3),"j")</f>
        <v>24i + 16j</v>
      </c>
      <c r="D467">
        <f>IF(EXACT(B467, C467), 1, IF(EXACT(B467, CONCATENATE(B465, "i + ", B466, "j")), 0.5, 0))</f>
        <v>1</v>
      </c>
    </row>
    <row r="468" spans="1:4" x14ac:dyDescent="0.35">
      <c r="A468" t="s">
        <v>17</v>
      </c>
      <c r="B468" s="4">
        <v>16</v>
      </c>
      <c r="C468" s="4">
        <f>B468</f>
        <v>16</v>
      </c>
      <c r="D468" s="12" t="s">
        <v>38</v>
      </c>
    </row>
    <row r="469" spans="1:4" x14ac:dyDescent="0.35">
      <c r="A469" t="s">
        <v>18</v>
      </c>
      <c r="B469" s="5">
        <v>20</v>
      </c>
      <c r="C469" s="5">
        <f>B469</f>
        <v>20</v>
      </c>
      <c r="D469" s="12" t="s">
        <v>38</v>
      </c>
    </row>
    <row r="470" spans="1:4" x14ac:dyDescent="0.35">
      <c r="A470" t="s">
        <v>15</v>
      </c>
      <c r="B470" s="4">
        <v>0.625</v>
      </c>
      <c r="C470" s="4">
        <f>C468/(SQRT(C468^2 + C469^2))</f>
        <v>0.62469504755442429</v>
      </c>
      <c r="D470">
        <f>IF(AND(B470&lt;=C470+0.1,B470&gt;=C470-0.1), 1, 0)</f>
        <v>1</v>
      </c>
    </row>
    <row r="471" spans="1:4" x14ac:dyDescent="0.35">
      <c r="A471" t="s">
        <v>16</v>
      </c>
      <c r="B471" s="5">
        <v>0.78100000000000003</v>
      </c>
      <c r="C471" s="5">
        <f>C469/(SQRT(C468^2 + C469^2))</f>
        <v>0.78086880944303039</v>
      </c>
      <c r="D471">
        <f>IF(AND(B471&lt;=C471+0.1,B471&gt;=C471-0.1), 1, 0)</f>
        <v>1</v>
      </c>
    </row>
    <row r="472" spans="1:4" x14ac:dyDescent="0.35">
      <c r="A472" t="s">
        <v>4</v>
      </c>
      <c r="B472" s="7" t="s">
        <v>108</v>
      </c>
      <c r="C472" s="7" t="str">
        <f>CONCATENATE(ROUND(C470, 3), "i + ", ROUND(C471, 3),"j")</f>
        <v>0.625i + 0.781j</v>
      </c>
      <c r="D472">
        <f>IF(EXACT(B472, C472), 1, IF(EXACT(B472, CONCATENATE(B470, "i + ", B471, "j")), 0.5, 0))</f>
        <v>1</v>
      </c>
    </row>
    <row r="473" spans="1:4" x14ac:dyDescent="0.35">
      <c r="A473" t="s">
        <v>29</v>
      </c>
      <c r="B473" s="3">
        <v>25.6</v>
      </c>
      <c r="C473" s="3">
        <f>B473</f>
        <v>25.6</v>
      </c>
      <c r="D473">
        <f>IF(AND(B473&lt;=C473+0.1,B473&gt;=C473-0.1), 1, 0)</f>
        <v>1</v>
      </c>
    </row>
    <row r="474" spans="1:4" x14ac:dyDescent="0.35">
      <c r="A474" t="s">
        <v>19</v>
      </c>
      <c r="B474" s="4">
        <v>0</v>
      </c>
      <c r="C474" s="4">
        <f>(-C470*C473) + C468</f>
        <v>7.8067826067371726E-3</v>
      </c>
      <c r="D474">
        <f>IF(AND(B474&lt;=C474+0.1,B474&gt;=C474-0.1), 1, IF((AND(B474&lt;=(-B470*B473) + B468+0.1,B474&gt;=(-B470*B473) + B468-0.1)), 0.5, 0))</f>
        <v>1</v>
      </c>
    </row>
    <row r="475" spans="1:4" x14ac:dyDescent="0.35">
      <c r="A475" t="s">
        <v>20</v>
      </c>
      <c r="B475" s="5">
        <v>0</v>
      </c>
      <c r="C475" s="5">
        <f>(-C471*C473) + C469</f>
        <v>9.7584782584192453E-3</v>
      </c>
      <c r="D475">
        <f>IF(AND(B475&lt;=C475+0.1,B475&gt;=C475-0.1), 1, IF((AND(B475&lt;=(-B471*B473) + B469+0.1,B475&gt;=(-B471*B473) + B469-0.1)), 0.5, 0))</f>
        <v>1</v>
      </c>
    </row>
    <row r="476" spans="1:4" x14ac:dyDescent="0.35">
      <c r="A476" t="s">
        <v>21</v>
      </c>
      <c r="B476" s="9">
        <v>0</v>
      </c>
      <c r="C476" s="6">
        <f>(C469-C475)/(C468-C474)</f>
        <v>1.2500000000000002</v>
      </c>
      <c r="D476">
        <f>IF(AND(B476&lt;=C476+0.1,B476&gt;=C476-0.1), 1, IF(AND(B476&lt;=(B469-B475)/(B468-B474)+0.1,B476&gt;=(B469-B475)/(B468-B474)-0.1), 0.5, 0))</f>
        <v>0</v>
      </c>
    </row>
    <row r="477" spans="1:4" x14ac:dyDescent="0.35">
      <c r="A477" t="s">
        <v>22</v>
      </c>
      <c r="B477" s="6">
        <v>0</v>
      </c>
      <c r="C477" s="6">
        <f>-(1/C476)</f>
        <v>-0.79999999999999982</v>
      </c>
      <c r="D477">
        <v>0</v>
      </c>
    </row>
    <row r="478" spans="1:4" x14ac:dyDescent="0.35">
      <c r="A478" t="s">
        <v>23</v>
      </c>
      <c r="B478" s="4">
        <v>0</v>
      </c>
      <c r="C478" s="10" t="s">
        <v>38</v>
      </c>
      <c r="D478" s="12" t="s">
        <v>38</v>
      </c>
    </row>
    <row r="479" spans="1:4" x14ac:dyDescent="0.35">
      <c r="A479" t="s">
        <v>24</v>
      </c>
      <c r="B479" s="5">
        <v>0</v>
      </c>
      <c r="C479" s="12" t="s">
        <v>38</v>
      </c>
      <c r="D479" s="12" t="s">
        <v>38</v>
      </c>
    </row>
    <row r="480" spans="1:4" x14ac:dyDescent="0.35">
      <c r="A480" t="s">
        <v>25</v>
      </c>
      <c r="B480" s="4">
        <v>0</v>
      </c>
      <c r="C480" s="10" t="s">
        <v>38</v>
      </c>
      <c r="D480" s="12" t="s">
        <v>38</v>
      </c>
    </row>
    <row r="481" spans="1:4" x14ac:dyDescent="0.35">
      <c r="A481" t="s">
        <v>26</v>
      </c>
      <c r="B481" s="5">
        <v>0</v>
      </c>
      <c r="C481" s="14" t="s">
        <v>38</v>
      </c>
      <c r="D481" s="12" t="s">
        <v>38</v>
      </c>
    </row>
    <row r="482" spans="1:4" x14ac:dyDescent="0.35">
      <c r="A482" t="s">
        <v>27</v>
      </c>
      <c r="B482" s="3">
        <v>0</v>
      </c>
      <c r="C482" s="3">
        <f>SQRT((B481-B479)^2 + (B480-B478)^2)</f>
        <v>0</v>
      </c>
      <c r="D482">
        <f>IF(AND(B482&lt;=C482+0.1,B482&gt;=C482-0.1, B482&lt;=B462+1, B482&gt;=B462-1), 2, IF(AND(B482&lt;=C482+0.1,B482&gt;=C482-0.1),1, IF(AND(B482&lt;=B462+1, B482&gt;=B462-1),1, 0)))</f>
        <v>1</v>
      </c>
    </row>
    <row r="483" spans="1:4" x14ac:dyDescent="0.35">
      <c r="A483" t="s">
        <v>30</v>
      </c>
      <c r="B483" s="11" t="b">
        <v>1</v>
      </c>
      <c r="C483" s="12" t="s">
        <v>38</v>
      </c>
      <c r="D483">
        <f>IF(EXACT(B483,"TRUE"), 1, 0)</f>
        <v>1</v>
      </c>
    </row>
    <row r="484" spans="1:4" x14ac:dyDescent="0.35">
      <c r="A484" t="s">
        <v>31</v>
      </c>
      <c r="B484" s="11" t="b">
        <v>1</v>
      </c>
      <c r="C484" s="12" t="s">
        <v>38</v>
      </c>
      <c r="D484">
        <f t="shared" ref="D484:D487" si="37">IF(EXACT(B484,"TRUE"), 1, 0)</f>
        <v>1</v>
      </c>
    </row>
    <row r="485" spans="1:4" x14ac:dyDescent="0.35">
      <c r="A485" t="s">
        <v>32</v>
      </c>
      <c r="B485" s="11" t="b">
        <v>0</v>
      </c>
      <c r="C485" s="12" t="s">
        <v>38</v>
      </c>
      <c r="D485">
        <f t="shared" si="37"/>
        <v>0</v>
      </c>
    </row>
    <row r="486" spans="1:4" x14ac:dyDescent="0.35">
      <c r="A486" t="s">
        <v>33</v>
      </c>
      <c r="B486" s="11" t="b">
        <v>1</v>
      </c>
      <c r="C486" s="12" t="s">
        <v>38</v>
      </c>
      <c r="D486">
        <f t="shared" si="37"/>
        <v>1</v>
      </c>
    </row>
    <row r="487" spans="1:4" x14ac:dyDescent="0.35">
      <c r="A487" t="s">
        <v>34</v>
      </c>
      <c r="B487" s="11" t="b">
        <v>0</v>
      </c>
      <c r="C487" s="12" t="s">
        <v>38</v>
      </c>
      <c r="D487">
        <f t="shared" si="37"/>
        <v>0</v>
      </c>
    </row>
    <row r="488" spans="1:4" ht="15" thickBot="1" x14ac:dyDescent="0.4">
      <c r="A488" s="13" t="s">
        <v>35</v>
      </c>
      <c r="B488" s="13"/>
      <c r="C488" s="13"/>
      <c r="D488" s="13">
        <f>SUM(D459:D487)</f>
        <v>17</v>
      </c>
    </row>
    <row r="489" spans="1:4" ht="15.5" thickTop="1" thickBot="1" x14ac:dyDescent="0.4">
      <c r="A489" s="13" t="s">
        <v>39</v>
      </c>
      <c r="B489" s="13"/>
      <c r="C489" s="13"/>
      <c r="D489" s="15">
        <f>D488/22</f>
        <v>0.77272727272727271</v>
      </c>
    </row>
    <row r="490" spans="1:4" ht="15" thickTop="1" x14ac:dyDescent="0.35"/>
    <row r="491" spans="1:4" ht="23.5" x14ac:dyDescent="0.55000000000000004">
      <c r="A491" s="17" t="s">
        <v>36</v>
      </c>
      <c r="B491" s="17"/>
      <c r="C491" s="17"/>
      <c r="D491" s="17"/>
    </row>
    <row r="492" spans="1:4" ht="17.5" thickBot="1" x14ac:dyDescent="0.45">
      <c r="A492" s="18" t="s">
        <v>109</v>
      </c>
      <c r="B492" s="18"/>
      <c r="C492" s="18"/>
      <c r="D492" s="18"/>
    </row>
    <row r="493" spans="1:4" ht="15" thickTop="1" x14ac:dyDescent="0.35">
      <c r="A493" s="1" t="s">
        <v>0</v>
      </c>
      <c r="B493" s="8" t="s">
        <v>5</v>
      </c>
      <c r="C493" s="8" t="s">
        <v>6</v>
      </c>
      <c r="D493" s="8" t="s">
        <v>3</v>
      </c>
    </row>
    <row r="494" spans="1:4" x14ac:dyDescent="0.35">
      <c r="A494" t="s">
        <v>11</v>
      </c>
      <c r="B494" s="4">
        <v>16</v>
      </c>
      <c r="C494" s="4">
        <f>B494</f>
        <v>16</v>
      </c>
      <c r="D494" s="12" t="s">
        <v>38</v>
      </c>
    </row>
    <row r="495" spans="1:4" x14ac:dyDescent="0.35">
      <c r="A495" t="s">
        <v>12</v>
      </c>
      <c r="B495" s="5">
        <v>18</v>
      </c>
      <c r="C495" s="5">
        <f>B495</f>
        <v>18</v>
      </c>
      <c r="D495" s="12" t="s">
        <v>38</v>
      </c>
    </row>
    <row r="496" spans="1:4" x14ac:dyDescent="0.35">
      <c r="A496" t="s">
        <v>8</v>
      </c>
      <c r="B496" s="2" t="s">
        <v>66</v>
      </c>
      <c r="C496" s="2" t="str">
        <f>CONCATENATE(ROUND(C494, 3), "i + ", ROUND(C495, 3),"j")</f>
        <v>16i + 18j</v>
      </c>
      <c r="D496">
        <f>IF(EXACT(B496,C496), 1, 0)</f>
        <v>1</v>
      </c>
    </row>
    <row r="497" spans="1:4" x14ac:dyDescent="0.35">
      <c r="A497" t="s">
        <v>28</v>
      </c>
      <c r="B497" s="3">
        <v>12.648999999999999</v>
      </c>
      <c r="C497" s="3">
        <f>SQRT(C494^2 + C495^2)</f>
        <v>24.083189157584592</v>
      </c>
      <c r="D497">
        <f>IF(AND(B497&lt;=C497+0.1,B497&gt;=C497-0.1), 1, 0)</f>
        <v>0</v>
      </c>
    </row>
    <row r="498" spans="1:4" x14ac:dyDescent="0.35">
      <c r="A498" t="s">
        <v>9</v>
      </c>
      <c r="B498" s="4">
        <v>8</v>
      </c>
      <c r="C498" s="4">
        <f>B498</f>
        <v>8</v>
      </c>
      <c r="D498">
        <f>IF(B498=C498, 1, 0)</f>
        <v>1</v>
      </c>
    </row>
    <row r="499" spans="1:4" x14ac:dyDescent="0.35">
      <c r="A499" t="s">
        <v>10</v>
      </c>
      <c r="B499" s="5">
        <v>2</v>
      </c>
      <c r="C499" s="5">
        <f>B499</f>
        <v>2</v>
      </c>
      <c r="D499">
        <f t="shared" ref="D499:D501" si="38">IF(B499=C499, 1, 0)</f>
        <v>1</v>
      </c>
    </row>
    <row r="500" spans="1:4" x14ac:dyDescent="0.35">
      <c r="A500" t="s">
        <v>13</v>
      </c>
      <c r="B500" s="4">
        <v>24</v>
      </c>
      <c r="C500" s="4">
        <f>C494+C498</f>
        <v>24</v>
      </c>
      <c r="D500">
        <f t="shared" si="38"/>
        <v>1</v>
      </c>
    </row>
    <row r="501" spans="1:4" x14ac:dyDescent="0.35">
      <c r="A501" t="s">
        <v>14</v>
      </c>
      <c r="B501" s="5">
        <v>20</v>
      </c>
      <c r="C501" s="5">
        <f>C495+C499</f>
        <v>20</v>
      </c>
      <c r="D501">
        <f t="shared" si="38"/>
        <v>1</v>
      </c>
    </row>
    <row r="502" spans="1:4" x14ac:dyDescent="0.35">
      <c r="A502" t="s">
        <v>7</v>
      </c>
      <c r="B502" s="2" t="s">
        <v>67</v>
      </c>
      <c r="C502" s="2" t="str">
        <f>CONCATENATE(ROUND(C500, 3), "i + ", ROUND(C501, 3),"j")</f>
        <v>24i + 20j</v>
      </c>
      <c r="D502">
        <f>IF(EXACT(B502, C502), 1, IF(EXACT(B502, CONCATENATE(B500, "i + ", B501, "j")), 0.5, 0))</f>
        <v>1</v>
      </c>
    </row>
    <row r="503" spans="1:4" x14ac:dyDescent="0.35">
      <c r="A503" t="s">
        <v>17</v>
      </c>
      <c r="B503" s="4">
        <v>28</v>
      </c>
      <c r="C503" s="4">
        <f>B503</f>
        <v>28</v>
      </c>
      <c r="D503" s="12" t="s">
        <v>38</v>
      </c>
    </row>
    <row r="504" spans="1:4" x14ac:dyDescent="0.35">
      <c r="A504" t="s">
        <v>18</v>
      </c>
      <c r="B504" s="5">
        <v>20</v>
      </c>
      <c r="C504" s="5">
        <f>B504</f>
        <v>20</v>
      </c>
      <c r="D504" s="12" t="s">
        <v>38</v>
      </c>
    </row>
    <row r="505" spans="1:4" x14ac:dyDescent="0.35">
      <c r="A505" t="s">
        <v>15</v>
      </c>
      <c r="B505" s="4">
        <v>0.66400000000000003</v>
      </c>
      <c r="C505" s="4">
        <f>C503/(SQRT(C503^2 + C504^2))</f>
        <v>0.813733471206735</v>
      </c>
      <c r="D505">
        <f>IF(AND(B505&lt;=C505+0.1,B505&gt;=C505-0.1), 1, 0)</f>
        <v>0</v>
      </c>
    </row>
    <row r="506" spans="1:4" x14ac:dyDescent="0.35">
      <c r="A506" t="s">
        <v>16</v>
      </c>
      <c r="B506" s="5">
        <v>0.747</v>
      </c>
      <c r="C506" s="5">
        <f>C504/(SQRT(C503^2 + C504^2))</f>
        <v>0.58123819371909646</v>
      </c>
      <c r="D506">
        <f>IF(AND(B506&lt;=C506+0.1,B506&gt;=C506-0.1), 1, 0)</f>
        <v>0</v>
      </c>
    </row>
    <row r="507" spans="1:4" x14ac:dyDescent="0.35">
      <c r="A507" t="s">
        <v>4</v>
      </c>
      <c r="B507" s="7" t="s">
        <v>110</v>
      </c>
      <c r="C507" s="7" t="str">
        <f>CONCATENATE(ROUND(C505, 3), "i + ", ROUND(C506, 3),"j")</f>
        <v>0.814i + 0.581j</v>
      </c>
      <c r="D507">
        <f>IF(EXACT(B507, C507), 1, IF(EXACT(B507, CONCATENATE(B505, "i + ", B506, "j")), 0.5, 0))</f>
        <v>0.5</v>
      </c>
    </row>
    <row r="508" spans="1:4" x14ac:dyDescent="0.35">
      <c r="A508" t="s">
        <v>29</v>
      </c>
      <c r="B508" s="3">
        <v>26.907</v>
      </c>
      <c r="C508" s="3">
        <f>B508</f>
        <v>26.907</v>
      </c>
      <c r="D508">
        <f>IF(AND(B508&lt;=C508+0.1,B508&gt;=C508-0.1), 1, 0)</f>
        <v>1</v>
      </c>
    </row>
    <row r="509" spans="1:4" x14ac:dyDescent="0.35">
      <c r="A509" t="s">
        <v>19</v>
      </c>
      <c r="B509" s="4">
        <v>23</v>
      </c>
      <c r="C509" s="4">
        <f>(-C505*C508) + C503</f>
        <v>6.1048734902403829</v>
      </c>
      <c r="D509">
        <f>IF(AND(B509&lt;=C509+0.1,B509&gt;=C509-0.1), 1, IF((AND(B509&lt;=(-B505*B508) + B503+0.1,B509&gt;=(-B505*B508) + B503-0.1)), 0.5, 0))</f>
        <v>0</v>
      </c>
    </row>
    <row r="510" spans="1:4" x14ac:dyDescent="0.35">
      <c r="A510" t="s">
        <v>20</v>
      </c>
      <c r="B510" s="5">
        <v>16</v>
      </c>
      <c r="C510" s="5">
        <f>(-C506*C508) + C504</f>
        <v>4.360623921600272</v>
      </c>
      <c r="D510">
        <f>IF(AND(B510&lt;=C510+0.1,B510&gt;=C510-0.1), 1, IF((AND(B510&lt;=(-B506*B508) + B504+0.1,B510&gt;=(-B506*B508) + B504-0.1)), 0.5, 0))</f>
        <v>0</v>
      </c>
    </row>
    <row r="511" spans="1:4" x14ac:dyDescent="0.35">
      <c r="A511" t="s">
        <v>21</v>
      </c>
      <c r="B511" s="9">
        <v>0.8</v>
      </c>
      <c r="C511" s="6">
        <f>(C504-C510)/(C503-C509)</f>
        <v>0.7142857142857143</v>
      </c>
      <c r="D511">
        <f>IF(AND(B511&lt;=C511+0.1,B511&gt;=C511-0.1), 1, IF(AND(B511&lt;=(B504-B510)/(B503-B509)+0.1,B511&gt;=(B504-B510)/(B503-B509)-0.1), 0.5, 0))</f>
        <v>1</v>
      </c>
    </row>
    <row r="512" spans="1:4" x14ac:dyDescent="0.35">
      <c r="A512" t="s">
        <v>22</v>
      </c>
      <c r="B512" s="6">
        <f>-5/4</f>
        <v>-1.25</v>
      </c>
      <c r="C512" s="6">
        <f>-(1/C511)</f>
        <v>-1.4</v>
      </c>
      <c r="D512">
        <f>IF(AND(B512&lt;=C512+0.1,B512&gt;=C512-0.1), 1, IF(AND(B512&lt;=(B505-B511)/(B504/B510)+0.1,B512&gt;=(B505-B511)/(B504/B510)-0.1), 0.5, 0))</f>
        <v>0</v>
      </c>
    </row>
    <row r="513" spans="1:4" x14ac:dyDescent="0.35">
      <c r="A513" t="s">
        <v>23</v>
      </c>
      <c r="B513" s="4">
        <v>23</v>
      </c>
      <c r="C513" s="10" t="s">
        <v>38</v>
      </c>
      <c r="D513" s="12" t="s">
        <v>38</v>
      </c>
    </row>
    <row r="514" spans="1:4" x14ac:dyDescent="0.35">
      <c r="A514" t="s">
        <v>24</v>
      </c>
      <c r="B514" s="5">
        <v>16</v>
      </c>
      <c r="C514" s="12" t="s">
        <v>38</v>
      </c>
      <c r="D514" s="12" t="s">
        <v>38</v>
      </c>
    </row>
    <row r="515" spans="1:4" x14ac:dyDescent="0.35">
      <c r="A515" t="s">
        <v>25</v>
      </c>
      <c r="B515" s="4">
        <v>28</v>
      </c>
      <c r="C515" s="10" t="s">
        <v>38</v>
      </c>
      <c r="D515" s="12" t="s">
        <v>38</v>
      </c>
    </row>
    <row r="516" spans="1:4" x14ac:dyDescent="0.35">
      <c r="A516" t="s">
        <v>26</v>
      </c>
      <c r="B516" s="5">
        <v>12</v>
      </c>
      <c r="C516" s="14" t="s">
        <v>38</v>
      </c>
      <c r="D516" s="12" t="s">
        <v>38</v>
      </c>
    </row>
    <row r="517" spans="1:4" x14ac:dyDescent="0.35">
      <c r="A517" t="s">
        <v>27</v>
      </c>
      <c r="B517" s="3">
        <v>12.648999999999999</v>
      </c>
      <c r="C517" s="3">
        <f>SQRT((B516-B514)^2 + (B515-B513)^2)</f>
        <v>6.4031242374328485</v>
      </c>
      <c r="D517">
        <f>IF(AND(B517&lt;=C517+0.1,B517&gt;=C517-0.1, B517&lt;=B497+1, B517&gt;=B497-1), 2, IF(AND(B517&lt;=C517+0.1,B517&gt;=C517-0.1),1, IF(AND(B517&lt;=B497+1, B517&gt;=B497-1),1, 0)))</f>
        <v>1</v>
      </c>
    </row>
    <row r="518" spans="1:4" x14ac:dyDescent="0.35">
      <c r="A518" t="s">
        <v>30</v>
      </c>
      <c r="B518" s="11" t="b">
        <v>1</v>
      </c>
      <c r="C518" s="12" t="s">
        <v>38</v>
      </c>
      <c r="D518">
        <f>IF(EXACT(B518,"TRUE"), 1, 0)</f>
        <v>1</v>
      </c>
    </row>
    <row r="519" spans="1:4" x14ac:dyDescent="0.35">
      <c r="A519" t="s">
        <v>31</v>
      </c>
      <c r="B519" s="11" t="b">
        <v>1</v>
      </c>
      <c r="C519" s="12" t="s">
        <v>38</v>
      </c>
      <c r="D519">
        <f t="shared" ref="D519:D522" si="39">IF(EXACT(B519,"TRUE"), 1, 0)</f>
        <v>1</v>
      </c>
    </row>
    <row r="520" spans="1:4" x14ac:dyDescent="0.35">
      <c r="A520" t="s">
        <v>32</v>
      </c>
      <c r="B520" s="11" t="b">
        <v>1</v>
      </c>
      <c r="C520" s="12" t="s">
        <v>38</v>
      </c>
      <c r="D520">
        <f t="shared" si="39"/>
        <v>1</v>
      </c>
    </row>
    <row r="521" spans="1:4" x14ac:dyDescent="0.35">
      <c r="A521" t="s">
        <v>33</v>
      </c>
      <c r="B521" s="11" t="b">
        <v>1</v>
      </c>
      <c r="C521" s="12" t="s">
        <v>38</v>
      </c>
      <c r="D521">
        <f t="shared" si="39"/>
        <v>1</v>
      </c>
    </row>
    <row r="522" spans="1:4" x14ac:dyDescent="0.35">
      <c r="A522" t="s">
        <v>34</v>
      </c>
      <c r="B522" s="11" t="b">
        <v>1</v>
      </c>
      <c r="C522" s="12" t="s">
        <v>38</v>
      </c>
      <c r="D522">
        <f t="shared" si="39"/>
        <v>1</v>
      </c>
    </row>
    <row r="523" spans="1:4" ht="15" thickBot="1" x14ac:dyDescent="0.4">
      <c r="A523" s="13" t="s">
        <v>35</v>
      </c>
      <c r="B523" s="13"/>
      <c r="C523" s="13"/>
      <c r="D523" s="13">
        <f>SUM(D494:D522)</f>
        <v>14.5</v>
      </c>
    </row>
    <row r="524" spans="1:4" ht="15.5" thickTop="1" thickBot="1" x14ac:dyDescent="0.4">
      <c r="A524" s="13" t="s">
        <v>39</v>
      </c>
      <c r="B524" s="13"/>
      <c r="C524" s="13"/>
      <c r="D524" s="15">
        <f>D523/22</f>
        <v>0.65909090909090906</v>
      </c>
    </row>
    <row r="525" spans="1:4" ht="15" thickTop="1" x14ac:dyDescent="0.35"/>
    <row r="526" spans="1:4" ht="23.5" x14ac:dyDescent="0.55000000000000004">
      <c r="A526" s="17" t="s">
        <v>36</v>
      </c>
      <c r="B526" s="17"/>
      <c r="C526" s="17"/>
      <c r="D526" s="17"/>
    </row>
    <row r="527" spans="1:4" ht="17.5" thickBot="1" x14ac:dyDescent="0.45">
      <c r="A527" s="18" t="s">
        <v>111</v>
      </c>
      <c r="B527" s="18"/>
      <c r="C527" s="18"/>
      <c r="D527" s="18"/>
    </row>
    <row r="528" spans="1:4" ht="15" thickTop="1" x14ac:dyDescent="0.35">
      <c r="A528" s="1" t="s">
        <v>0</v>
      </c>
      <c r="B528" s="8" t="s">
        <v>5</v>
      </c>
      <c r="C528" s="8" t="s">
        <v>6</v>
      </c>
      <c r="D528" s="8" t="s">
        <v>3</v>
      </c>
    </row>
    <row r="529" spans="1:4" x14ac:dyDescent="0.35">
      <c r="A529" t="s">
        <v>11</v>
      </c>
      <c r="B529" s="4">
        <v>0</v>
      </c>
      <c r="C529" s="4">
        <f>B529</f>
        <v>0</v>
      </c>
      <c r="D529" s="12" t="s">
        <v>38</v>
      </c>
    </row>
    <row r="530" spans="1:4" x14ac:dyDescent="0.35">
      <c r="A530" t="s">
        <v>12</v>
      </c>
      <c r="B530" s="5">
        <v>0</v>
      </c>
      <c r="C530" s="5">
        <f>B530</f>
        <v>0</v>
      </c>
      <c r="D530" s="12" t="s">
        <v>38</v>
      </c>
    </row>
    <row r="531" spans="1:4" x14ac:dyDescent="0.35">
      <c r="A531" t="s">
        <v>8</v>
      </c>
      <c r="B531" s="2">
        <v>0</v>
      </c>
      <c r="C531" s="2" t="str">
        <f>CONCATENATE(ROUND(C529, 3), "i + ", ROUND(C530, 3),"j")</f>
        <v>0i + 0j</v>
      </c>
      <c r="D531">
        <f>IF(EXACT(B531,C531), 1, 0)</f>
        <v>0</v>
      </c>
    </row>
    <row r="532" spans="1:4" x14ac:dyDescent="0.35">
      <c r="A532" t="s">
        <v>28</v>
      </c>
      <c r="B532" s="3">
        <v>0</v>
      </c>
      <c r="C532" s="3">
        <f>SQRT(C529^2 + C530^2)</f>
        <v>0</v>
      </c>
      <c r="D532">
        <f>IF(AND(B532&lt;=C532+0.1,B532&gt;=C532-0.1), 1, 0)</f>
        <v>1</v>
      </c>
    </row>
    <row r="533" spans="1:4" x14ac:dyDescent="0.35">
      <c r="A533" t="s">
        <v>9</v>
      </c>
      <c r="B533" s="4">
        <v>0</v>
      </c>
      <c r="C533" s="4">
        <f>B533</f>
        <v>0</v>
      </c>
      <c r="D533">
        <v>0</v>
      </c>
    </row>
    <row r="534" spans="1:4" x14ac:dyDescent="0.35">
      <c r="A534" t="s">
        <v>10</v>
      </c>
      <c r="B534" s="5">
        <v>0</v>
      </c>
      <c r="C534" s="5">
        <f>B534</f>
        <v>0</v>
      </c>
      <c r="D534">
        <v>0</v>
      </c>
    </row>
    <row r="535" spans="1:4" x14ac:dyDescent="0.35">
      <c r="A535" t="s">
        <v>13</v>
      </c>
      <c r="B535" s="4">
        <v>0</v>
      </c>
      <c r="C535" s="4">
        <f>C529+C533</f>
        <v>0</v>
      </c>
      <c r="D535">
        <v>0</v>
      </c>
    </row>
    <row r="536" spans="1:4" x14ac:dyDescent="0.35">
      <c r="A536" t="s">
        <v>14</v>
      </c>
      <c r="B536" s="5">
        <v>0</v>
      </c>
      <c r="C536" s="5">
        <f>C530+C534</f>
        <v>0</v>
      </c>
      <c r="D536">
        <v>0</v>
      </c>
    </row>
    <row r="537" spans="1:4" x14ac:dyDescent="0.35">
      <c r="A537" t="s">
        <v>7</v>
      </c>
      <c r="B537" s="2">
        <v>0</v>
      </c>
      <c r="C537" s="2" t="str">
        <f>CONCATENATE(ROUND(C535, 3), "i + ", ROUND(C536, 3),"j")</f>
        <v>0i + 0j</v>
      </c>
      <c r="D537">
        <f>IF(EXACT(B537, C537), 1, IF(EXACT(B537, CONCATENATE(B535, "i + ", B536, "j")), 0.5, 0))</f>
        <v>0</v>
      </c>
    </row>
    <row r="538" spans="1:4" x14ac:dyDescent="0.35">
      <c r="A538" t="s">
        <v>17</v>
      </c>
      <c r="B538" s="4">
        <v>0</v>
      </c>
      <c r="C538" s="4">
        <f>B538</f>
        <v>0</v>
      </c>
      <c r="D538" s="12" t="s">
        <v>38</v>
      </c>
    </row>
    <row r="539" spans="1:4" x14ac:dyDescent="0.35">
      <c r="A539" t="s">
        <v>18</v>
      </c>
      <c r="B539" s="5">
        <v>20</v>
      </c>
      <c r="C539" s="5">
        <f>B539</f>
        <v>20</v>
      </c>
      <c r="D539" s="12" t="s">
        <v>38</v>
      </c>
    </row>
    <row r="540" spans="1:4" x14ac:dyDescent="0.35">
      <c r="A540" t="s">
        <v>15</v>
      </c>
      <c r="B540" s="4">
        <v>0</v>
      </c>
      <c r="C540" s="4">
        <f>C538/(SQRT(C538^2 + C539^2))</f>
        <v>0</v>
      </c>
      <c r="D540">
        <v>0</v>
      </c>
    </row>
    <row r="541" spans="1:4" x14ac:dyDescent="0.35">
      <c r="A541" t="s">
        <v>16</v>
      </c>
      <c r="B541" s="5">
        <v>0</v>
      </c>
      <c r="C541" s="5">
        <f>C539/(SQRT(C538^2 + C539^2))</f>
        <v>1</v>
      </c>
      <c r="D541">
        <f>IF(AND(B541&lt;=C541+0.1,B541&gt;=C541-0.1), 1, 0)</f>
        <v>0</v>
      </c>
    </row>
    <row r="542" spans="1:4" x14ac:dyDescent="0.35">
      <c r="A542" t="s">
        <v>4</v>
      </c>
      <c r="B542" s="7">
        <v>0</v>
      </c>
      <c r="C542" s="7" t="str">
        <f>CONCATENATE(ROUND(C540, 3), "i + ", ROUND(C541, 3),"j")</f>
        <v>0i + 1j</v>
      </c>
      <c r="D542">
        <f>IF(EXACT(B542, C542), 1, IF(EXACT(B542, CONCATENATE(B540, "i + ", B541, "j")), 0.5, 0))</f>
        <v>0</v>
      </c>
    </row>
    <row r="543" spans="1:4" x14ac:dyDescent="0.35">
      <c r="A543" t="s">
        <v>29</v>
      </c>
      <c r="B543" s="3">
        <v>0</v>
      </c>
      <c r="C543" s="3">
        <f>B543</f>
        <v>0</v>
      </c>
      <c r="D543">
        <v>0</v>
      </c>
    </row>
    <row r="544" spans="1:4" x14ac:dyDescent="0.35">
      <c r="A544" t="s">
        <v>19</v>
      </c>
      <c r="B544" s="4">
        <v>23</v>
      </c>
      <c r="C544" s="4">
        <f>(-C540*C543) + C538</f>
        <v>0</v>
      </c>
      <c r="D544">
        <f>IF(AND(B544&lt;=C544+0.1,B544&gt;=C544-0.1), 1, IF((AND(B544&lt;=(-B540*B543) + B538+0.1,B544&gt;=(-B540*B543) + B538-0.1)), 0.5, 0))</f>
        <v>0</v>
      </c>
    </row>
    <row r="545" spans="1:4" x14ac:dyDescent="0.35">
      <c r="A545" t="s">
        <v>20</v>
      </c>
      <c r="B545" s="5">
        <v>0</v>
      </c>
      <c r="C545" s="5">
        <f>(-C541*C543) + C539</f>
        <v>20</v>
      </c>
      <c r="D545">
        <f>IF(AND(B545&lt;=C545+0.1,B545&gt;=C545-0.1), 1, IF((AND(B545&lt;=(-B541*B543) + B539+0.1,B545&gt;=(-B541*B543) + B539-0.1)), 0.5, 0))</f>
        <v>0</v>
      </c>
    </row>
    <row r="546" spans="1:4" x14ac:dyDescent="0.35">
      <c r="A546" t="s">
        <v>21</v>
      </c>
      <c r="B546" s="9">
        <v>0</v>
      </c>
      <c r="C546" s="6" t="e">
        <f>(C539-C545)/(C538-C544)</f>
        <v>#DIV/0!</v>
      </c>
      <c r="D546">
        <v>0</v>
      </c>
    </row>
    <row r="547" spans="1:4" x14ac:dyDescent="0.35">
      <c r="A547" t="s">
        <v>22</v>
      </c>
      <c r="B547" s="6">
        <v>0</v>
      </c>
      <c r="C547" s="6" t="e">
        <f>-(1/C546)</f>
        <v>#DIV/0!</v>
      </c>
      <c r="D547">
        <v>0</v>
      </c>
    </row>
    <row r="548" spans="1:4" x14ac:dyDescent="0.35">
      <c r="A548" t="s">
        <v>23</v>
      </c>
      <c r="B548" s="4">
        <v>0</v>
      </c>
      <c r="C548" s="10" t="s">
        <v>38</v>
      </c>
      <c r="D548" s="12" t="s">
        <v>38</v>
      </c>
    </row>
    <row r="549" spans="1:4" x14ac:dyDescent="0.35">
      <c r="A549" t="s">
        <v>24</v>
      </c>
      <c r="B549" s="5">
        <v>16</v>
      </c>
      <c r="C549" s="12" t="s">
        <v>38</v>
      </c>
      <c r="D549" s="12" t="s">
        <v>38</v>
      </c>
    </row>
    <row r="550" spans="1:4" x14ac:dyDescent="0.35">
      <c r="A550" t="s">
        <v>25</v>
      </c>
      <c r="B550" s="4">
        <v>0</v>
      </c>
      <c r="C550" s="10" t="s">
        <v>38</v>
      </c>
      <c r="D550" s="12" t="s">
        <v>38</v>
      </c>
    </row>
    <row r="551" spans="1:4" x14ac:dyDescent="0.35">
      <c r="A551" t="s">
        <v>26</v>
      </c>
      <c r="B551" s="5">
        <v>0</v>
      </c>
      <c r="C551" s="14" t="s">
        <v>38</v>
      </c>
      <c r="D551" s="12" t="s">
        <v>38</v>
      </c>
    </row>
    <row r="552" spans="1:4" x14ac:dyDescent="0.35">
      <c r="A552" t="s">
        <v>27</v>
      </c>
      <c r="B552" s="3">
        <v>0</v>
      </c>
      <c r="C552" s="3">
        <f>SQRT((B551-B549)^2 + (B550-B548)^2)</f>
        <v>16</v>
      </c>
      <c r="D552">
        <v>0</v>
      </c>
    </row>
    <row r="553" spans="1:4" x14ac:dyDescent="0.35">
      <c r="A553" t="s">
        <v>30</v>
      </c>
      <c r="B553" s="11" t="b">
        <v>1</v>
      </c>
      <c r="C553" s="12" t="s">
        <v>38</v>
      </c>
      <c r="D553">
        <f>IF(EXACT(B553,"TRUE"), 1, 0)</f>
        <v>1</v>
      </c>
    </row>
    <row r="554" spans="1:4" x14ac:dyDescent="0.35">
      <c r="A554" t="s">
        <v>31</v>
      </c>
      <c r="B554" s="11" t="b">
        <v>1</v>
      </c>
      <c r="C554" s="12" t="s">
        <v>38</v>
      </c>
      <c r="D554">
        <f t="shared" ref="D554:D557" si="40">IF(EXACT(B554,"TRUE"), 1, 0)</f>
        <v>1</v>
      </c>
    </row>
    <row r="555" spans="1:4" x14ac:dyDescent="0.35">
      <c r="A555" t="s">
        <v>32</v>
      </c>
      <c r="B555" s="11" t="b">
        <v>1</v>
      </c>
      <c r="C555" s="12" t="s">
        <v>38</v>
      </c>
      <c r="D555">
        <f t="shared" si="40"/>
        <v>1</v>
      </c>
    </row>
    <row r="556" spans="1:4" x14ac:dyDescent="0.35">
      <c r="A556" t="s">
        <v>33</v>
      </c>
      <c r="B556" s="11" t="b">
        <v>1</v>
      </c>
      <c r="C556" s="12" t="s">
        <v>38</v>
      </c>
      <c r="D556">
        <f t="shared" si="40"/>
        <v>1</v>
      </c>
    </row>
    <row r="557" spans="1:4" x14ac:dyDescent="0.35">
      <c r="A557" t="s">
        <v>34</v>
      </c>
      <c r="B557" s="11" t="b">
        <v>0</v>
      </c>
      <c r="C557" s="12" t="s">
        <v>38</v>
      </c>
      <c r="D557">
        <f t="shared" si="40"/>
        <v>0</v>
      </c>
    </row>
    <row r="558" spans="1:4" ht="15" thickBot="1" x14ac:dyDescent="0.4">
      <c r="A558" s="13" t="s">
        <v>35</v>
      </c>
      <c r="B558" s="13"/>
      <c r="C558" s="13"/>
      <c r="D558" s="13">
        <f>SUM(D529:D557)</f>
        <v>5</v>
      </c>
    </row>
    <row r="559" spans="1:4" ht="15.5" thickTop="1" thickBot="1" x14ac:dyDescent="0.4">
      <c r="A559" s="13" t="s">
        <v>39</v>
      </c>
      <c r="B559" s="13"/>
      <c r="C559" s="13"/>
      <c r="D559" s="15">
        <f>D558/22</f>
        <v>0.22727272727272727</v>
      </c>
    </row>
    <row r="560" spans="1:4" ht="15" thickTop="1" x14ac:dyDescent="0.35"/>
    <row r="561" spans="1:4" ht="23.5" x14ac:dyDescent="0.55000000000000004">
      <c r="A561" s="17" t="s">
        <v>36</v>
      </c>
      <c r="B561" s="17"/>
      <c r="C561" s="17"/>
      <c r="D561" s="17"/>
    </row>
    <row r="562" spans="1:4" ht="17.5" thickBot="1" x14ac:dyDescent="0.45">
      <c r="A562" s="18" t="s">
        <v>203</v>
      </c>
      <c r="B562" s="18"/>
      <c r="C562" s="18"/>
      <c r="D562" s="18"/>
    </row>
    <row r="563" spans="1:4" ht="15" thickTop="1" x14ac:dyDescent="0.35">
      <c r="A563" s="1" t="s">
        <v>0</v>
      </c>
      <c r="B563" s="8" t="s">
        <v>5</v>
      </c>
      <c r="C563" s="8" t="s">
        <v>6</v>
      </c>
      <c r="D563" s="8" t="s">
        <v>3</v>
      </c>
    </row>
    <row r="564" spans="1:4" x14ac:dyDescent="0.35">
      <c r="A564" t="s">
        <v>11</v>
      </c>
      <c r="B564" s="4">
        <v>0</v>
      </c>
      <c r="C564" s="4">
        <f>B564</f>
        <v>0</v>
      </c>
      <c r="D564" s="12" t="s">
        <v>38</v>
      </c>
    </row>
    <row r="565" spans="1:4" x14ac:dyDescent="0.35">
      <c r="A565" t="s">
        <v>12</v>
      </c>
      <c r="B565" s="5">
        <v>0</v>
      </c>
      <c r="C565" s="5">
        <f>B565</f>
        <v>0</v>
      </c>
      <c r="D565" s="12" t="s">
        <v>38</v>
      </c>
    </row>
    <row r="566" spans="1:4" x14ac:dyDescent="0.35">
      <c r="A566" t="s">
        <v>8</v>
      </c>
      <c r="B566" s="2">
        <v>0</v>
      </c>
      <c r="C566" s="2" t="str">
        <f>CONCATENATE(ROUND(C564, 3), "i + ", ROUND(C565, 3),"j")</f>
        <v>0i + 0j</v>
      </c>
      <c r="D566">
        <f>IF(EXACT(B566,C566), 1, 0)</f>
        <v>0</v>
      </c>
    </row>
    <row r="567" spans="1:4" x14ac:dyDescent="0.35">
      <c r="A567" t="s">
        <v>28</v>
      </c>
      <c r="B567" s="3">
        <v>0</v>
      </c>
      <c r="C567" s="3">
        <f>SQRT(C564^2 + C565^2)</f>
        <v>0</v>
      </c>
      <c r="D567">
        <f>IF(AND(B567&lt;=C567+0.1,B567&gt;=C567-0.1), 1, 0)</f>
        <v>1</v>
      </c>
    </row>
    <row r="568" spans="1:4" x14ac:dyDescent="0.35">
      <c r="A568" t="s">
        <v>9</v>
      </c>
      <c r="B568" s="4">
        <v>0</v>
      </c>
      <c r="C568" s="4">
        <f>B568</f>
        <v>0</v>
      </c>
      <c r="D568">
        <f>IF(B568=C568, 1, 0)</f>
        <v>1</v>
      </c>
    </row>
    <row r="569" spans="1:4" x14ac:dyDescent="0.35">
      <c r="A569" t="s">
        <v>10</v>
      </c>
      <c r="B569" s="5">
        <v>0</v>
      </c>
      <c r="C569" s="5">
        <f>B569</f>
        <v>0</v>
      </c>
      <c r="D569">
        <f t="shared" ref="D569:D571" si="41">IF(B569=C569, 1, 0)</f>
        <v>1</v>
      </c>
    </row>
    <row r="570" spans="1:4" x14ac:dyDescent="0.35">
      <c r="A570" t="s">
        <v>13</v>
      </c>
      <c r="B570" s="4">
        <v>0</v>
      </c>
      <c r="C570" s="4">
        <f>C564+C568</f>
        <v>0</v>
      </c>
      <c r="D570">
        <f t="shared" si="41"/>
        <v>1</v>
      </c>
    </row>
    <row r="571" spans="1:4" x14ac:dyDescent="0.35">
      <c r="A571" t="s">
        <v>14</v>
      </c>
      <c r="B571" s="5">
        <v>0</v>
      </c>
      <c r="C571" s="5">
        <f>C565+C569</f>
        <v>0</v>
      </c>
      <c r="D571">
        <f t="shared" si="41"/>
        <v>1</v>
      </c>
    </row>
    <row r="572" spans="1:4" x14ac:dyDescent="0.35">
      <c r="A572" t="s">
        <v>7</v>
      </c>
      <c r="B572" s="2">
        <v>0</v>
      </c>
      <c r="C572" s="2" t="str">
        <f>CONCATENATE(ROUND(C570, 3), "i + ", ROUND(C571, 3),"j")</f>
        <v>0i + 0j</v>
      </c>
      <c r="D572">
        <f>IF(EXACT(B572, C572), 1, IF(EXACT(B572, CONCATENATE(B570, "i + ", B571, "j")), 0.5, 0))</f>
        <v>0</v>
      </c>
    </row>
    <row r="573" spans="1:4" x14ac:dyDescent="0.35">
      <c r="A573" t="s">
        <v>17</v>
      </c>
      <c r="B573" s="4">
        <v>22</v>
      </c>
      <c r="C573" s="4">
        <f>B573</f>
        <v>22</v>
      </c>
      <c r="D573" s="12" t="s">
        <v>38</v>
      </c>
    </row>
    <row r="574" spans="1:4" x14ac:dyDescent="0.35">
      <c r="A574" t="s">
        <v>18</v>
      </c>
      <c r="B574" s="5">
        <v>23</v>
      </c>
      <c r="C574" s="5">
        <f>B574</f>
        <v>23</v>
      </c>
      <c r="D574" s="12" t="s">
        <v>38</v>
      </c>
    </row>
    <row r="575" spans="1:4" x14ac:dyDescent="0.35">
      <c r="A575" t="s">
        <v>15</v>
      </c>
      <c r="B575" s="4">
        <v>0.69099999999999995</v>
      </c>
      <c r="C575" s="4">
        <f>C573/(SQRT(C573^2 + C574^2))</f>
        <v>0.69122264596736438</v>
      </c>
      <c r="D575">
        <f>IF(AND(B575&lt;=C575+0.1,B575&gt;=C575-0.1), 1, 0)</f>
        <v>1</v>
      </c>
    </row>
    <row r="576" spans="1:4" x14ac:dyDescent="0.35">
      <c r="A576" t="s">
        <v>16</v>
      </c>
      <c r="B576" s="5">
        <v>0.72299999999999998</v>
      </c>
      <c r="C576" s="5">
        <f>C574/(SQRT(C573^2 + C574^2))</f>
        <v>0.72264185714769913</v>
      </c>
      <c r="D576">
        <f>IF(AND(B576&lt;=C576+0.1,B576&gt;=C576-0.1), 1, 0)</f>
        <v>1</v>
      </c>
    </row>
    <row r="577" spans="1:4" x14ac:dyDescent="0.35">
      <c r="A577" t="s">
        <v>4</v>
      </c>
      <c r="B577" s="7" t="s">
        <v>204</v>
      </c>
      <c r="C577" s="7" t="str">
        <f>CONCATENATE(ROUND(C575, 3), "i + ", ROUND(C576, 3),"j")</f>
        <v>0.691i + 0.723j</v>
      </c>
      <c r="D577">
        <f>IF(EXACT(B577, C577), 1, IF(EXACT(B577, CONCATENATE(B575, "i + ", B576, "j")), 0.5, 0))</f>
        <v>1</v>
      </c>
    </row>
    <row r="578" spans="1:4" x14ac:dyDescent="0.35">
      <c r="A578" t="s">
        <v>29</v>
      </c>
      <c r="B578" s="3">
        <v>31.827999999999999</v>
      </c>
      <c r="C578" s="3">
        <f>B578</f>
        <v>31.827999999999999</v>
      </c>
      <c r="D578">
        <f>IF(AND(B578&lt;=C578+0.1,B578&gt;=C578-0.1), 1, 0)</f>
        <v>1</v>
      </c>
    </row>
    <row r="579" spans="1:4" x14ac:dyDescent="0.35">
      <c r="A579" t="s">
        <v>19</v>
      </c>
      <c r="B579" s="4">
        <v>7.0000000000000001E-3</v>
      </c>
      <c r="C579" s="4">
        <f>(-C575*C578) + C573</f>
        <v>-2.343758492742154E-4</v>
      </c>
      <c r="D579">
        <f>IF(AND(B579&lt;=C579+0.1,B579&gt;=C579-0.1), 1, IF((AND(B579&lt;=(-B575*B578) + B573+0.1,B579&gt;=(-B575*B578) + B573-0.1)), 0.5, 0))</f>
        <v>1</v>
      </c>
    </row>
    <row r="580" spans="1:4" x14ac:dyDescent="0.35">
      <c r="A580" t="s">
        <v>20</v>
      </c>
      <c r="B580" s="5">
        <v>-1.2E-2</v>
      </c>
      <c r="C580" s="5">
        <f>(-C576*C578) + C574</f>
        <v>-2.450292969662371E-4</v>
      </c>
      <c r="D580">
        <f>IF(AND(B580&lt;=C580+0.1,B580&gt;=C580-0.1), 1, IF((AND(B580&lt;=(-B576*B578) + B574+0.1,B580&gt;=(-B576*B578) + B574-0.1)), 0.5, 0))</f>
        <v>1</v>
      </c>
    </row>
    <row r="581" spans="1:4" x14ac:dyDescent="0.35">
      <c r="A581" t="s">
        <v>21</v>
      </c>
      <c r="B581" s="9">
        <f>23.012/21.993</f>
        <v>1.0463329241122177</v>
      </c>
      <c r="C581" s="6">
        <f>(C574-C580)/(C573-C579)</f>
        <v>1.0454545454545454</v>
      </c>
      <c r="D581">
        <f>IF(AND(B581&lt;=C581+0.1,B581&gt;=C581-0.1), 1, IF(AND(B581&lt;=(B574-B580)/(B573-B579)+0.1,B581&gt;=(B574-B580)/(B573-B579)-0.1), 0.5, 0))</f>
        <v>1</v>
      </c>
    </row>
    <row r="582" spans="1:4" x14ac:dyDescent="0.35">
      <c r="A582" t="s">
        <v>22</v>
      </c>
      <c r="B582" s="6">
        <f>-21.993/23.012</f>
        <v>-0.95571875543194851</v>
      </c>
      <c r="C582" s="6">
        <f>-(1/C581)</f>
        <v>-0.95652173913043481</v>
      </c>
      <c r="D582">
        <f>IF(AND(B582&lt;=C582+0.1,B582&gt;=C582-0.1), 1, IF(AND(B582&lt;=(B575-B581)/(B574/B580)+0.1,B582&gt;=(B575-B581)/(B574/B580)-0.1), 0.5, 0))</f>
        <v>1</v>
      </c>
    </row>
    <row r="583" spans="1:4" x14ac:dyDescent="0.35">
      <c r="A583" t="s">
        <v>23</v>
      </c>
      <c r="B583" s="4">
        <v>23.018999999999998</v>
      </c>
      <c r="C583" s="10" t="s">
        <v>38</v>
      </c>
      <c r="D583" s="12" t="s">
        <v>38</v>
      </c>
    </row>
    <row r="584" spans="1:4" x14ac:dyDescent="0.35">
      <c r="A584" t="s">
        <v>24</v>
      </c>
      <c r="B584" s="5">
        <v>-22.004999999999999</v>
      </c>
      <c r="C584" s="12" t="s">
        <v>38</v>
      </c>
      <c r="D584" s="12" t="s">
        <v>38</v>
      </c>
    </row>
    <row r="585" spans="1:4" x14ac:dyDescent="0.35">
      <c r="A585" t="s">
        <v>25</v>
      </c>
      <c r="B585" s="4">
        <v>-1.2E-2</v>
      </c>
      <c r="C585" s="10" t="s">
        <v>38</v>
      </c>
      <c r="D585" s="12" t="s">
        <v>38</v>
      </c>
    </row>
    <row r="586" spans="1:4" x14ac:dyDescent="0.35">
      <c r="A586" t="s">
        <v>26</v>
      </c>
      <c r="B586" s="5">
        <v>0</v>
      </c>
      <c r="C586" s="14" t="s">
        <v>38</v>
      </c>
      <c r="D586" s="12" t="s">
        <v>38</v>
      </c>
    </row>
    <row r="587" spans="1:4" x14ac:dyDescent="0.35">
      <c r="A587" t="s">
        <v>27</v>
      </c>
      <c r="B587" s="3">
        <v>31.831</v>
      </c>
      <c r="C587" s="3">
        <f>SQRT((B586-B584)^2 + (B585-B583)^2)</f>
        <v>31.85352391808479</v>
      </c>
      <c r="D587">
        <f>IF(AND(B587&lt;=C587+0.1,B587&gt;=C587-0.1, B587&lt;=B567+1, B587&gt;=B567-1), 2, IF(AND(B587&lt;=C587+0.1,B587&gt;=C587-0.1),1, IF(AND(B587&lt;=B567+1, B587&gt;=B567-1),1, 0)))</f>
        <v>1</v>
      </c>
    </row>
    <row r="588" spans="1:4" x14ac:dyDescent="0.35">
      <c r="A588" t="s">
        <v>30</v>
      </c>
      <c r="B588" s="11" t="b">
        <v>0</v>
      </c>
      <c r="C588" s="12" t="s">
        <v>38</v>
      </c>
      <c r="D588">
        <f>IF(EXACT(B588,"TRUE"), 1, 0)</f>
        <v>0</v>
      </c>
    </row>
    <row r="589" spans="1:4" x14ac:dyDescent="0.35">
      <c r="A589" t="s">
        <v>31</v>
      </c>
      <c r="B589" s="11" t="b">
        <v>0</v>
      </c>
      <c r="C589" s="12" t="s">
        <v>38</v>
      </c>
      <c r="D589">
        <f t="shared" ref="D589:D592" si="42">IF(EXACT(B589,"TRUE"), 1, 0)</f>
        <v>0</v>
      </c>
    </row>
    <row r="590" spans="1:4" x14ac:dyDescent="0.35">
      <c r="A590" t="s">
        <v>32</v>
      </c>
      <c r="B590" s="11" t="b">
        <v>0</v>
      </c>
      <c r="C590" s="12" t="s">
        <v>38</v>
      </c>
      <c r="D590">
        <f t="shared" si="42"/>
        <v>0</v>
      </c>
    </row>
    <row r="591" spans="1:4" x14ac:dyDescent="0.35">
      <c r="A591" t="s">
        <v>33</v>
      </c>
      <c r="B591" s="11" t="b">
        <v>1</v>
      </c>
      <c r="C591" s="12" t="s">
        <v>38</v>
      </c>
      <c r="D591">
        <f t="shared" si="42"/>
        <v>1</v>
      </c>
    </row>
    <row r="592" spans="1:4" x14ac:dyDescent="0.35">
      <c r="A592" t="s">
        <v>34</v>
      </c>
      <c r="B592" s="11" t="b">
        <v>1</v>
      </c>
      <c r="C592" s="12" t="s">
        <v>38</v>
      </c>
      <c r="D592">
        <f t="shared" si="42"/>
        <v>1</v>
      </c>
    </row>
    <row r="593" spans="1:4" ht="15" thickBot="1" x14ac:dyDescent="0.4">
      <c r="A593" s="13" t="s">
        <v>35</v>
      </c>
      <c r="B593" s="13"/>
      <c r="C593" s="13"/>
      <c r="D593" s="13">
        <f>SUM(D564:D592)</f>
        <v>16</v>
      </c>
    </row>
    <row r="594" spans="1:4" ht="15.5" thickTop="1" thickBot="1" x14ac:dyDescent="0.4">
      <c r="A594" s="13" t="s">
        <v>39</v>
      </c>
      <c r="B594" s="13"/>
      <c r="C594" s="13"/>
      <c r="D594" s="15">
        <f>D593/22</f>
        <v>0.72727272727272729</v>
      </c>
    </row>
    <row r="595" spans="1:4" ht="15" thickTop="1" x14ac:dyDescent="0.35">
      <c r="A595" s="19" t="s">
        <v>205</v>
      </c>
      <c r="B595" s="19"/>
      <c r="C595" s="19"/>
      <c r="D595" s="19"/>
    </row>
    <row r="597" spans="1:4" ht="23.5" x14ac:dyDescent="0.55000000000000004">
      <c r="A597" s="17" t="s">
        <v>36</v>
      </c>
      <c r="B597" s="17"/>
      <c r="C597" s="17"/>
      <c r="D597" s="17"/>
    </row>
    <row r="598" spans="1:4" ht="17.5" thickBot="1" x14ac:dyDescent="0.45">
      <c r="A598" s="18" t="s">
        <v>221</v>
      </c>
      <c r="B598" s="18"/>
      <c r="C598" s="18"/>
      <c r="D598" s="18"/>
    </row>
    <row r="599" spans="1:4" ht="15" thickTop="1" x14ac:dyDescent="0.35">
      <c r="A599" s="1" t="s">
        <v>0</v>
      </c>
      <c r="B599" s="8" t="s">
        <v>5</v>
      </c>
      <c r="C599" s="8" t="s">
        <v>6</v>
      </c>
      <c r="D599" s="8" t="s">
        <v>3</v>
      </c>
    </row>
    <row r="600" spans="1:4" x14ac:dyDescent="0.35">
      <c r="A600" t="s">
        <v>11</v>
      </c>
      <c r="B600" s="4">
        <v>17</v>
      </c>
      <c r="C600" s="4">
        <f>B600</f>
        <v>17</v>
      </c>
      <c r="D600" s="12" t="s">
        <v>38</v>
      </c>
    </row>
    <row r="601" spans="1:4" x14ac:dyDescent="0.35">
      <c r="A601" t="s">
        <v>12</v>
      </c>
      <c r="B601" s="5">
        <v>17</v>
      </c>
      <c r="C601" s="5">
        <f>B601</f>
        <v>17</v>
      </c>
      <c r="D601" s="12" t="s">
        <v>38</v>
      </c>
    </row>
    <row r="602" spans="1:4" x14ac:dyDescent="0.35">
      <c r="A602" t="s">
        <v>8</v>
      </c>
      <c r="B602" s="2" t="s">
        <v>102</v>
      </c>
      <c r="C602" s="2" t="str">
        <f>CONCATENATE(ROUND(C600, 3), "i + ", ROUND(C601, 3),"j")</f>
        <v>17i + 17j</v>
      </c>
      <c r="D602">
        <f>IF(EXACT(B602,C602), 1, 0)</f>
        <v>1</v>
      </c>
    </row>
    <row r="603" spans="1:4" x14ac:dyDescent="0.35">
      <c r="A603" t="s">
        <v>28</v>
      </c>
      <c r="B603" s="3">
        <v>24.04</v>
      </c>
      <c r="C603" s="3">
        <f>SQRT(C600^2 + C601^2)</f>
        <v>24.041630560342615</v>
      </c>
      <c r="D603">
        <f>IF(AND(B603&lt;=C603+0.1,B603&gt;=C603-0.1), 1, 0)</f>
        <v>1</v>
      </c>
    </row>
    <row r="604" spans="1:4" x14ac:dyDescent="0.35">
      <c r="A604" t="s">
        <v>9</v>
      </c>
      <c r="B604" s="4">
        <v>8</v>
      </c>
      <c r="C604" s="4">
        <f>B604</f>
        <v>8</v>
      </c>
      <c r="D604">
        <f>IF(B604=C604, 1, 0)</f>
        <v>1</v>
      </c>
    </row>
    <row r="605" spans="1:4" x14ac:dyDescent="0.35">
      <c r="A605" t="s">
        <v>10</v>
      </c>
      <c r="B605" s="5">
        <v>2</v>
      </c>
      <c r="C605" s="5">
        <f>B605</f>
        <v>2</v>
      </c>
      <c r="D605">
        <f t="shared" ref="D605:D607" si="43">IF(B605=C605, 1, 0)</f>
        <v>1</v>
      </c>
    </row>
    <row r="606" spans="1:4" x14ac:dyDescent="0.35">
      <c r="A606" t="s">
        <v>13</v>
      </c>
      <c r="B606" s="4">
        <v>25</v>
      </c>
      <c r="C606" s="4">
        <f>C600+C604</f>
        <v>25</v>
      </c>
      <c r="D606">
        <f t="shared" si="43"/>
        <v>1</v>
      </c>
    </row>
    <row r="607" spans="1:4" x14ac:dyDescent="0.35">
      <c r="A607" t="s">
        <v>14</v>
      </c>
      <c r="B607" s="5">
        <v>20</v>
      </c>
      <c r="C607" s="5">
        <f>C601+C605</f>
        <v>19</v>
      </c>
      <c r="D607">
        <f t="shared" si="43"/>
        <v>0</v>
      </c>
    </row>
    <row r="608" spans="1:4" x14ac:dyDescent="0.35">
      <c r="A608" t="s">
        <v>7</v>
      </c>
      <c r="B608" s="2" t="s">
        <v>71</v>
      </c>
      <c r="C608" s="2" t="str">
        <f>CONCATENATE(ROUND(C606, 3), "i + ", ROUND(C607, 3),"j")</f>
        <v>25i + 19j</v>
      </c>
      <c r="D608">
        <f>IF(EXACT(B608, C608), 1, IF(EXACT(B608, CONCATENATE(B606, "i + ", B607, "j")), 0.5, 0))</f>
        <v>0.5</v>
      </c>
    </row>
    <row r="609" spans="1:4" x14ac:dyDescent="0.35">
      <c r="A609" t="s">
        <v>17</v>
      </c>
      <c r="B609" s="4">
        <v>26</v>
      </c>
      <c r="C609" s="4">
        <f>B609</f>
        <v>26</v>
      </c>
      <c r="D609" s="12" t="s">
        <v>38</v>
      </c>
    </row>
    <row r="610" spans="1:4" x14ac:dyDescent="0.35">
      <c r="A610" t="s">
        <v>18</v>
      </c>
      <c r="B610" s="5">
        <v>18</v>
      </c>
      <c r="C610" s="5">
        <f>B610</f>
        <v>18</v>
      </c>
      <c r="D610" s="12" t="s">
        <v>38</v>
      </c>
    </row>
    <row r="611" spans="1:4" x14ac:dyDescent="0.35">
      <c r="A611" t="s">
        <v>15</v>
      </c>
      <c r="B611" s="4">
        <v>0.82199999999999995</v>
      </c>
      <c r="C611" s="4">
        <f>C609/(SQRT(C609^2 + C610^2))</f>
        <v>0.82219219164377866</v>
      </c>
      <c r="D611">
        <f>IF(AND(B611&lt;=C611+0.1,B611&gt;=C611-0.1), 1, 0)</f>
        <v>1</v>
      </c>
    </row>
    <row r="612" spans="1:4" x14ac:dyDescent="0.35">
      <c r="A612" t="s">
        <v>16</v>
      </c>
      <c r="B612" s="5">
        <v>0.56899999999999995</v>
      </c>
      <c r="C612" s="5">
        <f>C610/(SQRT(C609^2 + C610^2))</f>
        <v>0.56920997883030833</v>
      </c>
      <c r="D612">
        <f>IF(AND(B612&lt;=C612+0.1,B612&gt;=C612-0.1), 1, 0)</f>
        <v>1</v>
      </c>
    </row>
    <row r="613" spans="1:4" x14ac:dyDescent="0.35">
      <c r="A613" t="s">
        <v>4</v>
      </c>
      <c r="B613" s="7" t="s">
        <v>80</v>
      </c>
      <c r="C613" s="7" t="str">
        <f>CONCATENATE(ROUND(C611, 3), "i + ", ROUND(C612, 3),"j")</f>
        <v>0.822i + 0.569j</v>
      </c>
      <c r="D613">
        <f>IF(EXACT(B613, C613), 1, IF(EXACT(B613, CONCATENATE(B611, "i + ", B612, "j")), 0.5, 0))</f>
        <v>1</v>
      </c>
    </row>
    <row r="614" spans="1:4" x14ac:dyDescent="0.35">
      <c r="A614" t="s">
        <v>29</v>
      </c>
      <c r="B614" s="3">
        <v>25.45</v>
      </c>
      <c r="C614" s="3">
        <f>B614</f>
        <v>25.45</v>
      </c>
      <c r="D614">
        <f>IF(AND(B614&lt;=C614+0.1,B614&gt;=C614-0.1), 1, 0)</f>
        <v>1</v>
      </c>
    </row>
    <row r="615" spans="1:4" x14ac:dyDescent="0.35">
      <c r="A615" t="s">
        <v>19</v>
      </c>
      <c r="B615" s="4">
        <v>0</v>
      </c>
      <c r="C615" s="4">
        <f>(-C611*C614) + C609</f>
        <v>5.0752087226658347</v>
      </c>
      <c r="D615">
        <f>IF(AND(B615&lt;=C615+0.1,B615&gt;=C615-0.1), 1, IF((AND(B615&lt;=(-B611*B614) + B609+0.1,B615&gt;=(-B611*B614) + B609-0.1)), 0.5, 0))</f>
        <v>0</v>
      </c>
    </row>
    <row r="616" spans="1:4" x14ac:dyDescent="0.35">
      <c r="A616" t="s">
        <v>20</v>
      </c>
      <c r="B616" s="5">
        <v>0</v>
      </c>
      <c r="C616" s="5">
        <f>(-C612*C614) + C610</f>
        <v>3.5136060387686534</v>
      </c>
      <c r="D616">
        <f>IF(AND(B616&lt;=C616+0.1,B616&gt;=C616-0.1), 1, IF((AND(B616&lt;=(-B612*B614) + B610+0.1,B616&gt;=(-B612*B614) + B610-0.1)), 0.5, 0))</f>
        <v>0</v>
      </c>
    </row>
    <row r="617" spans="1:4" x14ac:dyDescent="0.35">
      <c r="A617" t="s">
        <v>21</v>
      </c>
      <c r="B617" s="9">
        <v>0</v>
      </c>
      <c r="C617" s="6">
        <f>(C610-C616)/(C609-C615)</f>
        <v>0.6923076923076924</v>
      </c>
      <c r="D617">
        <f>IF(AND(B617&lt;=C617+0.1,B617&gt;=C617-0.1), 1, IF(AND(B617&lt;=(B610-B616)/(B609-B615)+0.1,B617&gt;=(B610-B616)/(B609-B615)-0.1), 0.5, 0))</f>
        <v>0</v>
      </c>
    </row>
    <row r="618" spans="1:4" x14ac:dyDescent="0.35">
      <c r="A618" t="s">
        <v>22</v>
      </c>
      <c r="B618" s="6">
        <v>0</v>
      </c>
      <c r="C618" s="6">
        <f>-(1/C617)</f>
        <v>-1.4444444444444442</v>
      </c>
      <c r="D618">
        <v>0</v>
      </c>
    </row>
    <row r="619" spans="1:4" x14ac:dyDescent="0.35">
      <c r="A619" t="s">
        <v>23</v>
      </c>
      <c r="B619" s="4">
        <v>0</v>
      </c>
      <c r="C619" s="10" t="s">
        <v>38</v>
      </c>
      <c r="D619" s="12" t="s">
        <v>38</v>
      </c>
    </row>
    <row r="620" spans="1:4" x14ac:dyDescent="0.35">
      <c r="A620" t="s">
        <v>24</v>
      </c>
      <c r="B620" s="5">
        <v>0</v>
      </c>
      <c r="C620" s="12" t="s">
        <v>38</v>
      </c>
      <c r="D620" s="12" t="s">
        <v>38</v>
      </c>
    </row>
    <row r="621" spans="1:4" x14ac:dyDescent="0.35">
      <c r="A621" t="s">
        <v>25</v>
      </c>
      <c r="B621" s="4">
        <v>0</v>
      </c>
      <c r="C621" s="10" t="s">
        <v>38</v>
      </c>
      <c r="D621" s="12" t="s">
        <v>38</v>
      </c>
    </row>
    <row r="622" spans="1:4" x14ac:dyDescent="0.35">
      <c r="A622" t="s">
        <v>26</v>
      </c>
      <c r="B622" s="5">
        <v>0</v>
      </c>
      <c r="C622" s="14" t="s">
        <v>38</v>
      </c>
      <c r="D622" s="12" t="s">
        <v>38</v>
      </c>
    </row>
    <row r="623" spans="1:4" x14ac:dyDescent="0.35">
      <c r="A623" t="s">
        <v>27</v>
      </c>
      <c r="B623" s="3">
        <v>0</v>
      </c>
      <c r="C623" s="3">
        <f>SQRT((B622-B620)^2 + (B621-B619)^2)</f>
        <v>0</v>
      </c>
      <c r="D623">
        <f>IF(AND(B623&lt;=C623+0.1,B623&gt;=C623-0.1, B623&lt;=B603+1, B623&gt;=B603-1), 2, IF(AND(B623&lt;=C623+0.1,B623&gt;=C623-0.1),1, IF(AND(B623&lt;=B603+1, B623&gt;=B603-1),1, 0)))</f>
        <v>1</v>
      </c>
    </row>
    <row r="624" spans="1:4" x14ac:dyDescent="0.35">
      <c r="A624" t="s">
        <v>30</v>
      </c>
      <c r="B624" s="11" t="b">
        <v>1</v>
      </c>
      <c r="C624" s="12" t="s">
        <v>38</v>
      </c>
      <c r="D624">
        <f>IF(EXACT(B624,"TRUE"), 1, 0)</f>
        <v>1</v>
      </c>
    </row>
    <row r="625" spans="1:4" x14ac:dyDescent="0.35">
      <c r="A625" t="s">
        <v>31</v>
      </c>
      <c r="B625" s="11" t="b">
        <v>1</v>
      </c>
      <c r="C625" s="12" t="s">
        <v>38</v>
      </c>
      <c r="D625">
        <f t="shared" ref="D625:D628" si="44">IF(EXACT(B625,"TRUE"), 1, 0)</f>
        <v>1</v>
      </c>
    </row>
    <row r="626" spans="1:4" x14ac:dyDescent="0.35">
      <c r="A626" t="s">
        <v>32</v>
      </c>
      <c r="B626" s="11" t="b">
        <v>1</v>
      </c>
      <c r="C626" s="12" t="s">
        <v>38</v>
      </c>
      <c r="D626">
        <f t="shared" si="44"/>
        <v>1</v>
      </c>
    </row>
    <row r="627" spans="1:4" x14ac:dyDescent="0.35">
      <c r="A627" t="s">
        <v>33</v>
      </c>
      <c r="B627" s="11" t="b">
        <v>0</v>
      </c>
      <c r="C627" s="12" t="s">
        <v>38</v>
      </c>
      <c r="D627">
        <f t="shared" si="44"/>
        <v>0</v>
      </c>
    </row>
    <row r="628" spans="1:4" x14ac:dyDescent="0.35">
      <c r="A628" t="s">
        <v>34</v>
      </c>
      <c r="B628" s="11" t="b">
        <v>0</v>
      </c>
      <c r="C628" s="12" t="s">
        <v>38</v>
      </c>
      <c r="D628">
        <f t="shared" si="44"/>
        <v>0</v>
      </c>
    </row>
    <row r="629" spans="1:4" ht="15" thickBot="1" x14ac:dyDescent="0.4">
      <c r="A629" s="13" t="s">
        <v>35</v>
      </c>
      <c r="B629" s="13"/>
      <c r="C629" s="13"/>
      <c r="D629" s="13">
        <f>SUM(D600:D628)</f>
        <v>13.5</v>
      </c>
    </row>
    <row r="630" spans="1:4" ht="15.5" thickTop="1" thickBot="1" x14ac:dyDescent="0.4">
      <c r="A630" s="13" t="s">
        <v>39</v>
      </c>
      <c r="B630" s="13"/>
      <c r="C630" s="13"/>
      <c r="D630" s="15">
        <f>D629/22</f>
        <v>0.61363636363636365</v>
      </c>
    </row>
    <row r="631" spans="1:4" ht="15" thickTop="1" x14ac:dyDescent="0.35">
      <c r="A631" t="s">
        <v>222</v>
      </c>
      <c r="D631" s="16"/>
    </row>
    <row r="632" spans="1:4" x14ac:dyDescent="0.35">
      <c r="A632">
        <f>22-4.5</f>
        <v>17.5</v>
      </c>
      <c r="D632" s="16"/>
    </row>
  </sheetData>
  <mergeCells count="49">
    <mergeCell ref="A422:D422"/>
    <mergeCell ref="A351:D351"/>
    <mergeCell ref="A352:D352"/>
    <mergeCell ref="A386:D386"/>
    <mergeCell ref="A387:D387"/>
    <mergeCell ref="A421:D421"/>
    <mergeCell ref="A281:D281"/>
    <mergeCell ref="A282:D282"/>
    <mergeCell ref="A316:D316"/>
    <mergeCell ref="A317:D317"/>
    <mergeCell ref="F316:I316"/>
    <mergeCell ref="F317:I317"/>
    <mergeCell ref="A212:D212"/>
    <mergeCell ref="F71:I71"/>
    <mergeCell ref="F72:I72"/>
    <mergeCell ref="A246:D246"/>
    <mergeCell ref="A247:D247"/>
    <mergeCell ref="F246:I246"/>
    <mergeCell ref="F247:I247"/>
    <mergeCell ref="A176:D176"/>
    <mergeCell ref="A177:D177"/>
    <mergeCell ref="F176:I176"/>
    <mergeCell ref="F177:I177"/>
    <mergeCell ref="A211:D211"/>
    <mergeCell ref="A106:D106"/>
    <mergeCell ref="A107:D107"/>
    <mergeCell ref="A141:D141"/>
    <mergeCell ref="A142:D142"/>
    <mergeCell ref="F1:I1"/>
    <mergeCell ref="F2:I2"/>
    <mergeCell ref="F141:I141"/>
    <mergeCell ref="F142:I142"/>
    <mergeCell ref="A71:D71"/>
    <mergeCell ref="A72:D72"/>
    <mergeCell ref="A37:D37"/>
    <mergeCell ref="A1:D1"/>
    <mergeCell ref="A2:D2"/>
    <mergeCell ref="A36:D36"/>
    <mergeCell ref="A456:D456"/>
    <mergeCell ref="A457:D457"/>
    <mergeCell ref="A491:D491"/>
    <mergeCell ref="A492:D492"/>
    <mergeCell ref="A526:D526"/>
    <mergeCell ref="A597:D597"/>
    <mergeCell ref="A598:D598"/>
    <mergeCell ref="A527:D527"/>
    <mergeCell ref="A561:D561"/>
    <mergeCell ref="A562:D562"/>
    <mergeCell ref="A595:D595"/>
  </mergeCells>
  <pageMargins left="0.7" right="0.7" top="0.75" bottom="0.75" header="0.3" footer="0.3"/>
  <pageSetup scale="10" orientation="landscape" horizontalDpi="4294967295" verticalDpi="4294967295" r:id="rId1"/>
  <tableParts count="2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Key</vt:lpstr>
      <vt:lpstr>Period 1</vt:lpstr>
      <vt:lpstr>Period 2</vt:lpstr>
      <vt:lpstr>Period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Turner</dc:creator>
  <cp:lastModifiedBy>Steven Turner</cp:lastModifiedBy>
  <cp:lastPrinted>2017-03-20T22:16:51Z</cp:lastPrinted>
  <dcterms:created xsi:type="dcterms:W3CDTF">2017-01-26T15:35:27Z</dcterms:created>
  <dcterms:modified xsi:type="dcterms:W3CDTF">2017-06-06T17:53:36Z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f9d5c3b7-e5e0-405a-ba0c-3c75573d6dff</vt:lpwstr>
  </property>
</Properties>
</file>